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7795" windowHeight="12090"/>
  </bookViews>
  <sheets>
    <sheet name="Приложение к ПЗ" sheetId="1" r:id="rId1"/>
  </sheets>
  <definedNames>
    <definedName name="_xlnm._FilterDatabase" localSheetId="0" hidden="1">'Приложение к ПЗ'!$A$5:$S$371</definedName>
    <definedName name="_xlnm.Print_Titles" localSheetId="0">'Приложение к ПЗ'!$4:$4</definedName>
  </definedNames>
  <calcPr calcId="145621"/>
</workbook>
</file>

<file path=xl/calcChain.xml><?xml version="1.0" encoding="utf-8"?>
<calcChain xmlns="http://schemas.openxmlformats.org/spreadsheetml/2006/main">
  <c r="D362" i="1" l="1"/>
  <c r="E348" i="1" l="1"/>
  <c r="D347" i="1"/>
  <c r="G364" i="1" l="1"/>
  <c r="K349" i="1" l="1"/>
  <c r="H367" i="1"/>
  <c r="S367" i="1" l="1"/>
  <c r="R367" i="1"/>
  <c r="Q367" i="1"/>
  <c r="P367" i="1"/>
  <c r="O367" i="1"/>
  <c r="N367" i="1"/>
  <c r="M367" i="1"/>
  <c r="E367" i="1"/>
  <c r="E366" i="1" s="1"/>
  <c r="E365" i="1" s="1"/>
  <c r="S366" i="1"/>
  <c r="R366" i="1"/>
  <c r="Q366" i="1"/>
  <c r="P366" i="1"/>
  <c r="O366" i="1"/>
  <c r="N366" i="1"/>
  <c r="M366" i="1"/>
  <c r="K366" i="1"/>
  <c r="J366" i="1"/>
  <c r="I366" i="1"/>
  <c r="H366" i="1"/>
  <c r="G366" i="1"/>
  <c r="F366" i="1"/>
  <c r="D366" i="1"/>
  <c r="C366" i="1"/>
  <c r="S365" i="1"/>
  <c r="R365" i="1"/>
  <c r="Q365" i="1"/>
  <c r="P365" i="1"/>
  <c r="O365" i="1"/>
  <c r="N365" i="1"/>
  <c r="M365" i="1"/>
  <c r="K365" i="1"/>
  <c r="J365" i="1"/>
  <c r="I365" i="1"/>
  <c r="H365" i="1"/>
  <c r="G365" i="1"/>
  <c r="F365" i="1"/>
  <c r="D365" i="1"/>
  <c r="C365" i="1"/>
  <c r="S364" i="1"/>
  <c r="R364" i="1"/>
  <c r="Q364" i="1"/>
  <c r="P364" i="1"/>
  <c r="O364" i="1"/>
  <c r="N364" i="1"/>
  <c r="M364" i="1"/>
  <c r="K364" i="1"/>
  <c r="K363" i="1" s="1"/>
  <c r="K331" i="1" s="1"/>
  <c r="H364" i="1"/>
  <c r="E364" i="1"/>
  <c r="E363" i="1" s="1"/>
  <c r="S363" i="1"/>
  <c r="R363" i="1"/>
  <c r="Q363" i="1"/>
  <c r="P363" i="1"/>
  <c r="O363" i="1"/>
  <c r="N363" i="1"/>
  <c r="M363" i="1"/>
  <c r="J363" i="1"/>
  <c r="I363" i="1"/>
  <c r="H363" i="1"/>
  <c r="G363" i="1"/>
  <c r="F363" i="1"/>
  <c r="D363" i="1"/>
  <c r="D331" i="1" s="1"/>
  <c r="C363" i="1"/>
  <c r="S362" i="1"/>
  <c r="R362" i="1"/>
  <c r="Q362" i="1"/>
  <c r="P362" i="1"/>
  <c r="O362" i="1"/>
  <c r="N362" i="1"/>
  <c r="M362" i="1"/>
  <c r="E362" i="1"/>
  <c r="S361" i="1"/>
  <c r="R361" i="1"/>
  <c r="Q361" i="1"/>
  <c r="P361" i="1"/>
  <c r="O361" i="1"/>
  <c r="N361" i="1"/>
  <c r="M361" i="1"/>
  <c r="S360" i="1"/>
  <c r="R360" i="1"/>
  <c r="Q360" i="1"/>
  <c r="P360" i="1"/>
  <c r="O360" i="1"/>
  <c r="N360" i="1"/>
  <c r="M360" i="1"/>
  <c r="K360" i="1"/>
  <c r="I360" i="1"/>
  <c r="H360" i="1"/>
  <c r="F360" i="1"/>
  <c r="E360" i="1"/>
  <c r="C360" i="1"/>
  <c r="S359" i="1"/>
  <c r="R359" i="1"/>
  <c r="Q359" i="1"/>
  <c r="P359" i="1"/>
  <c r="O359" i="1"/>
  <c r="N359" i="1"/>
  <c r="M359" i="1"/>
  <c r="S358" i="1"/>
  <c r="R358" i="1"/>
  <c r="Q358" i="1"/>
  <c r="P358" i="1"/>
  <c r="O358" i="1"/>
  <c r="N358" i="1"/>
  <c r="M358" i="1"/>
  <c r="K358" i="1"/>
  <c r="I358" i="1"/>
  <c r="H358" i="1"/>
  <c r="F358" i="1"/>
  <c r="E358" i="1"/>
  <c r="C358" i="1"/>
  <c r="S357" i="1"/>
  <c r="R357" i="1"/>
  <c r="Q357" i="1"/>
  <c r="P357" i="1"/>
  <c r="O357" i="1"/>
  <c r="N357" i="1"/>
  <c r="M357" i="1"/>
  <c r="S356" i="1"/>
  <c r="R356" i="1"/>
  <c r="Q356" i="1"/>
  <c r="P356" i="1"/>
  <c r="O356" i="1"/>
  <c r="N356" i="1"/>
  <c r="M356" i="1"/>
  <c r="K356" i="1"/>
  <c r="I356" i="1"/>
  <c r="H356" i="1"/>
  <c r="F356" i="1"/>
  <c r="E356" i="1"/>
  <c r="C356" i="1"/>
  <c r="S355" i="1"/>
  <c r="R355" i="1"/>
  <c r="Q355" i="1"/>
  <c r="P355" i="1"/>
  <c r="O355" i="1"/>
  <c r="N355" i="1"/>
  <c r="M355" i="1"/>
  <c r="S354" i="1"/>
  <c r="R354" i="1"/>
  <c r="Q354" i="1"/>
  <c r="P354" i="1"/>
  <c r="O354" i="1"/>
  <c r="N354" i="1"/>
  <c r="M354" i="1"/>
  <c r="K354" i="1"/>
  <c r="I354" i="1"/>
  <c r="H354" i="1"/>
  <c r="F354" i="1"/>
  <c r="E354" i="1"/>
  <c r="C354" i="1"/>
  <c r="S353" i="1"/>
  <c r="R353" i="1"/>
  <c r="Q353" i="1"/>
  <c r="P353" i="1"/>
  <c r="O353" i="1"/>
  <c r="N353" i="1"/>
  <c r="M353" i="1"/>
  <c r="S352" i="1"/>
  <c r="R352" i="1"/>
  <c r="Q352" i="1"/>
  <c r="P352" i="1"/>
  <c r="O352" i="1"/>
  <c r="N352" i="1"/>
  <c r="M352" i="1"/>
  <c r="K352" i="1"/>
  <c r="I352" i="1"/>
  <c r="H352" i="1"/>
  <c r="F352" i="1"/>
  <c r="E352" i="1"/>
  <c r="C352" i="1"/>
  <c r="S351" i="1"/>
  <c r="R351" i="1"/>
  <c r="Q351" i="1"/>
  <c r="P351" i="1"/>
  <c r="O351" i="1"/>
  <c r="N351" i="1"/>
  <c r="M351" i="1"/>
  <c r="S350" i="1"/>
  <c r="R350" i="1"/>
  <c r="Q350" i="1"/>
  <c r="P350" i="1"/>
  <c r="O350" i="1"/>
  <c r="N350" i="1"/>
  <c r="M350" i="1"/>
  <c r="K350" i="1"/>
  <c r="I350" i="1"/>
  <c r="H350" i="1"/>
  <c r="F350" i="1"/>
  <c r="E350" i="1"/>
  <c r="C350" i="1"/>
  <c r="S349" i="1"/>
  <c r="R349" i="1"/>
  <c r="Q349" i="1"/>
  <c r="P349" i="1"/>
  <c r="O349" i="1"/>
  <c r="N349" i="1"/>
  <c r="M349" i="1"/>
  <c r="H349" i="1"/>
  <c r="E349" i="1"/>
  <c r="S348" i="1"/>
  <c r="R348" i="1"/>
  <c r="Q348" i="1"/>
  <c r="P348" i="1"/>
  <c r="O348" i="1"/>
  <c r="N348" i="1"/>
  <c r="M348" i="1"/>
  <c r="S347" i="1"/>
  <c r="R347" i="1"/>
  <c r="Q347" i="1"/>
  <c r="P347" i="1"/>
  <c r="O347" i="1"/>
  <c r="N347" i="1"/>
  <c r="M347" i="1"/>
  <c r="K347" i="1"/>
  <c r="I347" i="1"/>
  <c r="H347" i="1"/>
  <c r="F347" i="1"/>
  <c r="E347" i="1"/>
  <c r="C347" i="1"/>
  <c r="S346" i="1"/>
  <c r="R346" i="1"/>
  <c r="Q346" i="1"/>
  <c r="P346" i="1"/>
  <c r="O346" i="1"/>
  <c r="N346" i="1"/>
  <c r="M346" i="1"/>
  <c r="S345" i="1"/>
  <c r="R345" i="1"/>
  <c r="Q345" i="1"/>
  <c r="P345" i="1"/>
  <c r="O345" i="1"/>
  <c r="N345" i="1"/>
  <c r="M345" i="1"/>
  <c r="K345" i="1"/>
  <c r="I345" i="1"/>
  <c r="H345" i="1"/>
  <c r="F345" i="1"/>
  <c r="E345" i="1"/>
  <c r="C345" i="1"/>
  <c r="S344" i="1"/>
  <c r="R344" i="1"/>
  <c r="Q344" i="1"/>
  <c r="P344" i="1"/>
  <c r="O344" i="1"/>
  <c r="N344" i="1"/>
  <c r="M344" i="1"/>
  <c r="S343" i="1"/>
  <c r="R343" i="1"/>
  <c r="Q343" i="1"/>
  <c r="P343" i="1"/>
  <c r="O343" i="1"/>
  <c r="N343" i="1"/>
  <c r="M343" i="1"/>
  <c r="K343" i="1"/>
  <c r="I343" i="1"/>
  <c r="H343" i="1"/>
  <c r="F343" i="1"/>
  <c r="E343" i="1"/>
  <c r="C343" i="1"/>
  <c r="S342" i="1"/>
  <c r="R342" i="1"/>
  <c r="Q342" i="1"/>
  <c r="P342" i="1"/>
  <c r="O342" i="1"/>
  <c r="N342" i="1"/>
  <c r="M342" i="1"/>
  <c r="S341" i="1"/>
  <c r="R341" i="1"/>
  <c r="Q341" i="1"/>
  <c r="P341" i="1"/>
  <c r="O341" i="1"/>
  <c r="N341" i="1"/>
  <c r="M341" i="1"/>
  <c r="K341" i="1"/>
  <c r="I341" i="1"/>
  <c r="H341" i="1"/>
  <c r="F341" i="1"/>
  <c r="E341" i="1"/>
  <c r="C341" i="1"/>
  <c r="S340" i="1"/>
  <c r="R340" i="1"/>
  <c r="Q340" i="1"/>
  <c r="P340" i="1"/>
  <c r="O340" i="1"/>
  <c r="N340" i="1"/>
  <c r="M340" i="1"/>
  <c r="S339" i="1"/>
  <c r="R339" i="1"/>
  <c r="Q339" i="1"/>
  <c r="P339" i="1"/>
  <c r="O339" i="1"/>
  <c r="N339" i="1"/>
  <c r="M339" i="1"/>
  <c r="K339" i="1"/>
  <c r="I339" i="1"/>
  <c r="H339" i="1"/>
  <c r="F339" i="1"/>
  <c r="E339" i="1"/>
  <c r="C339" i="1"/>
  <c r="S338" i="1"/>
  <c r="R338" i="1"/>
  <c r="Q338" i="1"/>
  <c r="P338" i="1"/>
  <c r="O338" i="1"/>
  <c r="N338" i="1"/>
  <c r="M338" i="1"/>
  <c r="S337" i="1"/>
  <c r="R337" i="1"/>
  <c r="Q337" i="1"/>
  <c r="P337" i="1"/>
  <c r="O337" i="1"/>
  <c r="N337" i="1"/>
  <c r="M337" i="1"/>
  <c r="K337" i="1"/>
  <c r="I337" i="1"/>
  <c r="H337" i="1"/>
  <c r="F337" i="1"/>
  <c r="E337" i="1"/>
  <c r="C337" i="1"/>
  <c r="S336" i="1"/>
  <c r="R336" i="1"/>
  <c r="Q336" i="1"/>
  <c r="P336" i="1"/>
  <c r="O336" i="1"/>
  <c r="N336" i="1"/>
  <c r="M336" i="1"/>
  <c r="S335" i="1"/>
  <c r="R335" i="1"/>
  <c r="Q335" i="1"/>
  <c r="P335" i="1"/>
  <c r="O335" i="1"/>
  <c r="N335" i="1"/>
  <c r="M335" i="1"/>
  <c r="S334" i="1"/>
  <c r="R334" i="1"/>
  <c r="Q334" i="1"/>
  <c r="P334" i="1"/>
  <c r="O334" i="1"/>
  <c r="N334" i="1"/>
  <c r="M334" i="1"/>
  <c r="K334" i="1"/>
  <c r="I334" i="1"/>
  <c r="H334" i="1"/>
  <c r="F334" i="1"/>
  <c r="E334" i="1"/>
  <c r="C334" i="1"/>
  <c r="S333" i="1"/>
  <c r="R333" i="1"/>
  <c r="Q333" i="1"/>
  <c r="P333" i="1"/>
  <c r="O333" i="1"/>
  <c r="N333" i="1"/>
  <c r="M333" i="1"/>
  <c r="S332" i="1"/>
  <c r="R332" i="1"/>
  <c r="Q332" i="1"/>
  <c r="P332" i="1"/>
  <c r="O332" i="1"/>
  <c r="N332" i="1"/>
  <c r="M332" i="1"/>
  <c r="S331" i="1"/>
  <c r="R331" i="1"/>
  <c r="Q331" i="1"/>
  <c r="P331" i="1"/>
  <c r="O331" i="1"/>
  <c r="N331" i="1"/>
  <c r="M331" i="1"/>
  <c r="J331" i="1"/>
  <c r="G331" i="1"/>
  <c r="S330" i="1"/>
  <c r="R330" i="1"/>
  <c r="Q330" i="1"/>
  <c r="P330" i="1"/>
  <c r="O330" i="1"/>
  <c r="N330" i="1"/>
  <c r="M330" i="1"/>
  <c r="S329" i="1"/>
  <c r="R329" i="1"/>
  <c r="Q329" i="1"/>
  <c r="P329" i="1"/>
  <c r="O329" i="1"/>
  <c r="N329" i="1"/>
  <c r="M329" i="1"/>
  <c r="S328" i="1"/>
  <c r="R328" i="1"/>
  <c r="Q328" i="1"/>
  <c r="P328" i="1"/>
  <c r="O328" i="1"/>
  <c r="N328" i="1"/>
  <c r="M328" i="1"/>
  <c r="K328" i="1"/>
  <c r="I328" i="1"/>
  <c r="H328" i="1"/>
  <c r="F328" i="1"/>
  <c r="E328" i="1"/>
  <c r="C328" i="1"/>
  <c r="S327" i="1"/>
  <c r="R327" i="1"/>
  <c r="Q327" i="1"/>
  <c r="P327" i="1"/>
  <c r="O327" i="1"/>
  <c r="N327" i="1"/>
  <c r="M327" i="1"/>
  <c r="S326" i="1"/>
  <c r="R326" i="1"/>
  <c r="Q326" i="1"/>
  <c r="P326" i="1"/>
  <c r="O326" i="1"/>
  <c r="N326" i="1"/>
  <c r="M326" i="1"/>
  <c r="K326" i="1"/>
  <c r="I326" i="1"/>
  <c r="H326" i="1"/>
  <c r="F326" i="1"/>
  <c r="E326" i="1"/>
  <c r="C326" i="1"/>
  <c r="S325" i="1"/>
  <c r="R325" i="1"/>
  <c r="Q325" i="1"/>
  <c r="P325" i="1"/>
  <c r="O325" i="1"/>
  <c r="N325" i="1"/>
  <c r="M325" i="1"/>
  <c r="S324" i="1"/>
  <c r="R324" i="1"/>
  <c r="Q324" i="1"/>
  <c r="P324" i="1"/>
  <c r="O324" i="1"/>
  <c r="N324" i="1"/>
  <c r="M324" i="1"/>
  <c r="K324" i="1"/>
  <c r="I324" i="1"/>
  <c r="H324" i="1"/>
  <c r="F324" i="1"/>
  <c r="E324" i="1"/>
  <c r="C324" i="1"/>
  <c r="S323" i="1"/>
  <c r="R323" i="1"/>
  <c r="Q323" i="1"/>
  <c r="P323" i="1"/>
  <c r="O323" i="1"/>
  <c r="N323" i="1"/>
  <c r="M323" i="1"/>
  <c r="S322" i="1"/>
  <c r="R322" i="1"/>
  <c r="Q322" i="1"/>
  <c r="P322" i="1"/>
  <c r="O322" i="1"/>
  <c r="N322" i="1"/>
  <c r="M322" i="1"/>
  <c r="K322" i="1"/>
  <c r="I322" i="1"/>
  <c r="H322" i="1"/>
  <c r="F322" i="1"/>
  <c r="E322" i="1"/>
  <c r="C322" i="1"/>
  <c r="S321" i="1"/>
  <c r="R321" i="1"/>
  <c r="Q321" i="1"/>
  <c r="P321" i="1"/>
  <c r="O321" i="1"/>
  <c r="N321" i="1"/>
  <c r="M321" i="1"/>
  <c r="S320" i="1"/>
  <c r="R320" i="1"/>
  <c r="Q320" i="1"/>
  <c r="P320" i="1"/>
  <c r="O320" i="1"/>
  <c r="N320" i="1"/>
  <c r="M320" i="1"/>
  <c r="K320" i="1"/>
  <c r="I320" i="1"/>
  <c r="H320" i="1"/>
  <c r="F320" i="1"/>
  <c r="E320" i="1"/>
  <c r="C320" i="1"/>
  <c r="S319" i="1"/>
  <c r="R319" i="1"/>
  <c r="Q319" i="1"/>
  <c r="P319" i="1"/>
  <c r="O319" i="1"/>
  <c r="N319" i="1"/>
  <c r="M319" i="1"/>
  <c r="S318" i="1"/>
  <c r="R318" i="1"/>
  <c r="Q318" i="1"/>
  <c r="P318" i="1"/>
  <c r="O318" i="1"/>
  <c r="N318" i="1"/>
  <c r="M318" i="1"/>
  <c r="K318" i="1"/>
  <c r="I318" i="1"/>
  <c r="H318" i="1"/>
  <c r="F318" i="1"/>
  <c r="E318" i="1"/>
  <c r="C318" i="1"/>
  <c r="S317" i="1"/>
  <c r="R317" i="1"/>
  <c r="Q317" i="1"/>
  <c r="P317" i="1"/>
  <c r="O317" i="1"/>
  <c r="N317" i="1"/>
  <c r="M317" i="1"/>
  <c r="S316" i="1"/>
  <c r="R316" i="1"/>
  <c r="Q316" i="1"/>
  <c r="P316" i="1"/>
  <c r="O316" i="1"/>
  <c r="N316" i="1"/>
  <c r="M316" i="1"/>
  <c r="K316" i="1"/>
  <c r="I316" i="1"/>
  <c r="H316" i="1"/>
  <c r="F316" i="1"/>
  <c r="E316" i="1"/>
  <c r="C316" i="1"/>
  <c r="S315" i="1"/>
  <c r="R315" i="1"/>
  <c r="Q315" i="1"/>
  <c r="P315" i="1"/>
  <c r="O315" i="1"/>
  <c r="N315" i="1"/>
  <c r="M315" i="1"/>
  <c r="S314" i="1"/>
  <c r="R314" i="1"/>
  <c r="Q314" i="1"/>
  <c r="P314" i="1"/>
  <c r="O314" i="1"/>
  <c r="N314" i="1"/>
  <c r="M314" i="1"/>
  <c r="S313" i="1"/>
  <c r="R313" i="1"/>
  <c r="Q313" i="1"/>
  <c r="P313" i="1"/>
  <c r="O313" i="1"/>
  <c r="N313" i="1"/>
  <c r="M313" i="1"/>
  <c r="K313" i="1"/>
  <c r="I313" i="1"/>
  <c r="H313" i="1"/>
  <c r="F313" i="1"/>
  <c r="E313" i="1"/>
  <c r="C313" i="1"/>
  <c r="S312" i="1"/>
  <c r="R312" i="1"/>
  <c r="Q312" i="1"/>
  <c r="P312" i="1"/>
  <c r="O312" i="1"/>
  <c r="N312" i="1"/>
  <c r="M312" i="1"/>
  <c r="S311" i="1"/>
  <c r="R311" i="1"/>
  <c r="Q311" i="1"/>
  <c r="P311" i="1"/>
  <c r="O311" i="1"/>
  <c r="N311" i="1"/>
  <c r="M311" i="1"/>
  <c r="K311" i="1"/>
  <c r="I311" i="1"/>
  <c r="H311" i="1"/>
  <c r="F311" i="1"/>
  <c r="E311" i="1"/>
  <c r="C311" i="1"/>
  <c r="S310" i="1"/>
  <c r="R310" i="1"/>
  <c r="Q310" i="1"/>
  <c r="P310" i="1"/>
  <c r="O310" i="1"/>
  <c r="N310" i="1"/>
  <c r="M310" i="1"/>
  <c r="S309" i="1"/>
  <c r="R309" i="1"/>
  <c r="Q309" i="1"/>
  <c r="P309" i="1"/>
  <c r="O309" i="1"/>
  <c r="N309" i="1"/>
  <c r="M309" i="1"/>
  <c r="K309" i="1"/>
  <c r="I309" i="1"/>
  <c r="H309" i="1"/>
  <c r="F309" i="1"/>
  <c r="E309" i="1"/>
  <c r="C309" i="1"/>
  <c r="S308" i="1"/>
  <c r="R308" i="1"/>
  <c r="Q308" i="1"/>
  <c r="P308" i="1"/>
  <c r="O308" i="1"/>
  <c r="N308" i="1"/>
  <c r="M308" i="1"/>
  <c r="S307" i="1"/>
  <c r="R307" i="1"/>
  <c r="Q307" i="1"/>
  <c r="P307" i="1"/>
  <c r="O307" i="1"/>
  <c r="N307" i="1"/>
  <c r="M307" i="1"/>
  <c r="K307" i="1"/>
  <c r="I307" i="1"/>
  <c r="H307" i="1"/>
  <c r="F307" i="1"/>
  <c r="E307" i="1"/>
  <c r="C307" i="1"/>
  <c r="S306" i="1"/>
  <c r="R306" i="1"/>
  <c r="Q306" i="1"/>
  <c r="P306" i="1"/>
  <c r="O306" i="1"/>
  <c r="N306" i="1"/>
  <c r="M306" i="1"/>
  <c r="S305" i="1"/>
  <c r="R305" i="1"/>
  <c r="Q305" i="1"/>
  <c r="P305" i="1"/>
  <c r="O305" i="1"/>
  <c r="N305" i="1"/>
  <c r="M305" i="1"/>
  <c r="K305" i="1"/>
  <c r="I305" i="1"/>
  <c r="H305" i="1"/>
  <c r="F305" i="1"/>
  <c r="E305" i="1"/>
  <c r="C305" i="1"/>
  <c r="S304" i="1"/>
  <c r="R304" i="1"/>
  <c r="Q304" i="1"/>
  <c r="P304" i="1"/>
  <c r="O304" i="1"/>
  <c r="N304" i="1"/>
  <c r="M304" i="1"/>
  <c r="S303" i="1"/>
  <c r="R303" i="1"/>
  <c r="Q303" i="1"/>
  <c r="P303" i="1"/>
  <c r="O303" i="1"/>
  <c r="N303" i="1"/>
  <c r="M303" i="1"/>
  <c r="K303" i="1"/>
  <c r="I303" i="1"/>
  <c r="H303" i="1"/>
  <c r="F303" i="1"/>
  <c r="E303" i="1"/>
  <c r="C303" i="1"/>
  <c r="S302" i="1"/>
  <c r="R302" i="1"/>
  <c r="Q302" i="1"/>
  <c r="P302" i="1"/>
  <c r="O302" i="1"/>
  <c r="N302" i="1"/>
  <c r="M302" i="1"/>
  <c r="S301" i="1"/>
  <c r="R301" i="1"/>
  <c r="Q301" i="1"/>
  <c r="P301" i="1"/>
  <c r="O301" i="1"/>
  <c r="N301" i="1"/>
  <c r="M301" i="1"/>
  <c r="K301" i="1"/>
  <c r="I301" i="1"/>
  <c r="H301" i="1"/>
  <c r="F301" i="1"/>
  <c r="E301" i="1"/>
  <c r="C301" i="1"/>
  <c r="S300" i="1"/>
  <c r="R300" i="1"/>
  <c r="Q300" i="1"/>
  <c r="P300" i="1"/>
  <c r="O300" i="1"/>
  <c r="N300" i="1"/>
  <c r="M300" i="1"/>
  <c r="S299" i="1"/>
  <c r="R299" i="1"/>
  <c r="Q299" i="1"/>
  <c r="P299" i="1"/>
  <c r="O299" i="1"/>
  <c r="N299" i="1"/>
  <c r="M299" i="1"/>
  <c r="K299" i="1"/>
  <c r="I299" i="1"/>
  <c r="H299" i="1"/>
  <c r="F299" i="1"/>
  <c r="E299" i="1"/>
  <c r="C299" i="1"/>
  <c r="S298" i="1"/>
  <c r="R298" i="1"/>
  <c r="Q298" i="1"/>
  <c r="P298" i="1"/>
  <c r="O298" i="1"/>
  <c r="N298" i="1"/>
  <c r="M298" i="1"/>
  <c r="S297" i="1"/>
  <c r="R297" i="1"/>
  <c r="Q297" i="1"/>
  <c r="P297" i="1"/>
  <c r="O297" i="1"/>
  <c r="N297" i="1"/>
  <c r="M297" i="1"/>
  <c r="K297" i="1"/>
  <c r="I297" i="1"/>
  <c r="H297" i="1"/>
  <c r="F297" i="1"/>
  <c r="E297" i="1"/>
  <c r="C297" i="1"/>
  <c r="S296" i="1"/>
  <c r="R296" i="1"/>
  <c r="Q296" i="1"/>
  <c r="P296" i="1"/>
  <c r="O296" i="1"/>
  <c r="N296" i="1"/>
  <c r="M296" i="1"/>
  <c r="S295" i="1"/>
  <c r="R295" i="1"/>
  <c r="Q295" i="1"/>
  <c r="P295" i="1"/>
  <c r="O295" i="1"/>
  <c r="N295" i="1"/>
  <c r="M295" i="1"/>
  <c r="K295" i="1"/>
  <c r="I295" i="1"/>
  <c r="H295" i="1"/>
  <c r="F295" i="1"/>
  <c r="E295" i="1"/>
  <c r="C295" i="1"/>
  <c r="S294" i="1"/>
  <c r="R294" i="1"/>
  <c r="Q294" i="1"/>
  <c r="P294" i="1"/>
  <c r="O294" i="1"/>
  <c r="N294" i="1"/>
  <c r="M294" i="1"/>
  <c r="S293" i="1"/>
  <c r="R293" i="1"/>
  <c r="Q293" i="1"/>
  <c r="P293" i="1"/>
  <c r="O293" i="1"/>
  <c r="N293" i="1"/>
  <c r="M293" i="1"/>
  <c r="S292" i="1"/>
  <c r="R292" i="1"/>
  <c r="Q292" i="1"/>
  <c r="P292" i="1"/>
  <c r="O292" i="1"/>
  <c r="N292" i="1"/>
  <c r="M292" i="1"/>
  <c r="S291" i="1"/>
  <c r="R291" i="1"/>
  <c r="Q291" i="1"/>
  <c r="P291" i="1"/>
  <c r="O291" i="1"/>
  <c r="N291" i="1"/>
  <c r="M291" i="1"/>
  <c r="K291" i="1"/>
  <c r="I291" i="1"/>
  <c r="H291" i="1"/>
  <c r="F291" i="1"/>
  <c r="E291" i="1"/>
  <c r="C291" i="1"/>
  <c r="S290" i="1"/>
  <c r="R290" i="1"/>
  <c r="Q290" i="1"/>
  <c r="P290" i="1"/>
  <c r="O290" i="1"/>
  <c r="N290" i="1"/>
  <c r="M290" i="1"/>
  <c r="S289" i="1"/>
  <c r="R289" i="1"/>
  <c r="Q289" i="1"/>
  <c r="P289" i="1"/>
  <c r="O289" i="1"/>
  <c r="N289" i="1"/>
  <c r="M289" i="1"/>
  <c r="K289" i="1"/>
  <c r="I289" i="1"/>
  <c r="I288" i="1" s="1"/>
  <c r="H289" i="1"/>
  <c r="F289" i="1"/>
  <c r="E289" i="1"/>
  <c r="E288" i="1" s="1"/>
  <c r="C289" i="1"/>
  <c r="C288" i="1" s="1"/>
  <c r="S288" i="1"/>
  <c r="R288" i="1"/>
  <c r="Q288" i="1"/>
  <c r="P288" i="1"/>
  <c r="O288" i="1"/>
  <c r="N288" i="1"/>
  <c r="M288" i="1"/>
  <c r="J288" i="1"/>
  <c r="G288" i="1"/>
  <c r="D288" i="1"/>
  <c r="S287" i="1"/>
  <c r="R287" i="1"/>
  <c r="Q287" i="1"/>
  <c r="P287" i="1"/>
  <c r="O287" i="1"/>
  <c r="N287" i="1"/>
  <c r="M287" i="1"/>
  <c r="S286" i="1"/>
  <c r="R286" i="1"/>
  <c r="Q286" i="1"/>
  <c r="P286" i="1"/>
  <c r="O286" i="1"/>
  <c r="N286" i="1"/>
  <c r="M286" i="1"/>
  <c r="K286" i="1"/>
  <c r="I286" i="1"/>
  <c r="H286" i="1"/>
  <c r="F286" i="1"/>
  <c r="E286" i="1"/>
  <c r="C286" i="1"/>
  <c r="S285" i="1"/>
  <c r="R285" i="1"/>
  <c r="Q285" i="1"/>
  <c r="P285" i="1"/>
  <c r="O285" i="1"/>
  <c r="N285" i="1"/>
  <c r="M285" i="1"/>
  <c r="S284" i="1"/>
  <c r="R284" i="1"/>
  <c r="Q284" i="1"/>
  <c r="P284" i="1"/>
  <c r="O284" i="1"/>
  <c r="N284" i="1"/>
  <c r="M284" i="1"/>
  <c r="K284" i="1"/>
  <c r="I284" i="1"/>
  <c r="H284" i="1"/>
  <c r="F284" i="1"/>
  <c r="E284" i="1"/>
  <c r="C284" i="1"/>
  <c r="S283" i="1"/>
  <c r="R283" i="1"/>
  <c r="Q283" i="1"/>
  <c r="P283" i="1"/>
  <c r="O283" i="1"/>
  <c r="N283" i="1"/>
  <c r="M283" i="1"/>
  <c r="S282" i="1"/>
  <c r="R282" i="1"/>
  <c r="Q282" i="1"/>
  <c r="P282" i="1"/>
  <c r="O282" i="1"/>
  <c r="N282" i="1"/>
  <c r="M282" i="1"/>
  <c r="S281" i="1"/>
  <c r="R281" i="1"/>
  <c r="Q281" i="1"/>
  <c r="P281" i="1"/>
  <c r="O281" i="1"/>
  <c r="N281" i="1"/>
  <c r="M281" i="1"/>
  <c r="K281" i="1"/>
  <c r="I281" i="1"/>
  <c r="H281" i="1"/>
  <c r="F281" i="1"/>
  <c r="E281" i="1"/>
  <c r="C281" i="1"/>
  <c r="S280" i="1"/>
  <c r="R280" i="1"/>
  <c r="Q280" i="1"/>
  <c r="P280" i="1"/>
  <c r="O280" i="1"/>
  <c r="N280" i="1"/>
  <c r="M280" i="1"/>
  <c r="K280" i="1"/>
  <c r="K279" i="1" s="1"/>
  <c r="H280" i="1"/>
  <c r="H279" i="1" s="1"/>
  <c r="E280" i="1"/>
  <c r="E279" i="1" s="1"/>
  <c r="S279" i="1"/>
  <c r="R279" i="1"/>
  <c r="Q279" i="1"/>
  <c r="P279" i="1"/>
  <c r="O279" i="1"/>
  <c r="N279" i="1"/>
  <c r="M279" i="1"/>
  <c r="J279" i="1"/>
  <c r="I279" i="1"/>
  <c r="G279" i="1"/>
  <c r="F279" i="1"/>
  <c r="D279" i="1"/>
  <c r="C279" i="1"/>
  <c r="S278" i="1"/>
  <c r="R278" i="1"/>
  <c r="Q278" i="1"/>
  <c r="P278" i="1"/>
  <c r="O278" i="1"/>
  <c r="N278" i="1"/>
  <c r="M278" i="1"/>
  <c r="S277" i="1"/>
  <c r="R277" i="1"/>
  <c r="Q277" i="1"/>
  <c r="P277" i="1"/>
  <c r="O277" i="1"/>
  <c r="N277" i="1"/>
  <c r="M277" i="1"/>
  <c r="K277" i="1"/>
  <c r="I277" i="1"/>
  <c r="H277" i="1"/>
  <c r="F277" i="1"/>
  <c r="E277" i="1"/>
  <c r="C277" i="1"/>
  <c r="S276" i="1"/>
  <c r="R276" i="1"/>
  <c r="Q276" i="1"/>
  <c r="P276" i="1"/>
  <c r="O276" i="1"/>
  <c r="N276" i="1"/>
  <c r="M276" i="1"/>
  <c r="S275" i="1"/>
  <c r="R275" i="1"/>
  <c r="Q275" i="1"/>
  <c r="P275" i="1"/>
  <c r="O275" i="1"/>
  <c r="N275" i="1"/>
  <c r="M275" i="1"/>
  <c r="S274" i="1"/>
  <c r="R274" i="1"/>
  <c r="Q274" i="1"/>
  <c r="P274" i="1"/>
  <c r="O274" i="1"/>
  <c r="N274" i="1"/>
  <c r="M274" i="1"/>
  <c r="K274" i="1"/>
  <c r="I274" i="1"/>
  <c r="H274" i="1"/>
  <c r="F274" i="1"/>
  <c r="E274" i="1"/>
  <c r="C274" i="1"/>
  <c r="S273" i="1"/>
  <c r="R273" i="1"/>
  <c r="Q273" i="1"/>
  <c r="P273" i="1"/>
  <c r="O273" i="1"/>
  <c r="N273" i="1"/>
  <c r="M273" i="1"/>
  <c r="S272" i="1"/>
  <c r="R272" i="1"/>
  <c r="Q272" i="1"/>
  <c r="P272" i="1"/>
  <c r="O272" i="1"/>
  <c r="N272" i="1"/>
  <c r="M272" i="1"/>
  <c r="K272" i="1"/>
  <c r="I272" i="1"/>
  <c r="H272" i="1"/>
  <c r="F272" i="1"/>
  <c r="E272" i="1"/>
  <c r="C272" i="1"/>
  <c r="S271" i="1"/>
  <c r="R271" i="1"/>
  <c r="Q271" i="1"/>
  <c r="P271" i="1"/>
  <c r="O271" i="1"/>
  <c r="N271" i="1"/>
  <c r="M271" i="1"/>
  <c r="S270" i="1"/>
  <c r="R270" i="1"/>
  <c r="Q270" i="1"/>
  <c r="P270" i="1"/>
  <c r="O270" i="1"/>
  <c r="N270" i="1"/>
  <c r="M270" i="1"/>
  <c r="K270" i="1"/>
  <c r="I270" i="1"/>
  <c r="H270" i="1"/>
  <c r="F270" i="1"/>
  <c r="E270" i="1"/>
  <c r="C270" i="1"/>
  <c r="S269" i="1"/>
  <c r="R269" i="1"/>
  <c r="Q269" i="1"/>
  <c r="P269" i="1"/>
  <c r="O269" i="1"/>
  <c r="N269" i="1"/>
  <c r="M269" i="1"/>
  <c r="S268" i="1"/>
  <c r="R268" i="1"/>
  <c r="Q268" i="1"/>
  <c r="P268" i="1"/>
  <c r="O268" i="1"/>
  <c r="N268" i="1"/>
  <c r="M268" i="1"/>
  <c r="K268" i="1"/>
  <c r="I268" i="1"/>
  <c r="H268" i="1"/>
  <c r="F268" i="1"/>
  <c r="E268" i="1"/>
  <c r="C268" i="1"/>
  <c r="S267" i="1"/>
  <c r="R267" i="1"/>
  <c r="Q267" i="1"/>
  <c r="P267" i="1"/>
  <c r="O267" i="1"/>
  <c r="N267" i="1"/>
  <c r="M267" i="1"/>
  <c r="S266" i="1"/>
  <c r="R266" i="1"/>
  <c r="Q266" i="1"/>
  <c r="P266" i="1"/>
  <c r="O266" i="1"/>
  <c r="N266" i="1"/>
  <c r="M266" i="1"/>
  <c r="K266" i="1"/>
  <c r="I266" i="1"/>
  <c r="H266" i="1"/>
  <c r="F266" i="1"/>
  <c r="E266" i="1"/>
  <c r="C266" i="1"/>
  <c r="S265" i="1"/>
  <c r="R265" i="1"/>
  <c r="Q265" i="1"/>
  <c r="P265" i="1"/>
  <c r="O265" i="1"/>
  <c r="N265" i="1"/>
  <c r="M265" i="1"/>
  <c r="S264" i="1"/>
  <c r="R264" i="1"/>
  <c r="Q264" i="1"/>
  <c r="P264" i="1"/>
  <c r="O264" i="1"/>
  <c r="N264" i="1"/>
  <c r="M264" i="1"/>
  <c r="K264" i="1"/>
  <c r="I264" i="1"/>
  <c r="H264" i="1"/>
  <c r="F264" i="1"/>
  <c r="E264" i="1"/>
  <c r="C264" i="1"/>
  <c r="S263" i="1"/>
  <c r="R263" i="1"/>
  <c r="Q263" i="1"/>
  <c r="P263" i="1"/>
  <c r="O263" i="1"/>
  <c r="N263" i="1"/>
  <c r="M263" i="1"/>
  <c r="S262" i="1"/>
  <c r="R262" i="1"/>
  <c r="Q262" i="1"/>
  <c r="P262" i="1"/>
  <c r="O262" i="1"/>
  <c r="N262" i="1"/>
  <c r="M262" i="1"/>
  <c r="K262" i="1"/>
  <c r="I262" i="1"/>
  <c r="H262" i="1"/>
  <c r="F262" i="1"/>
  <c r="E262" i="1"/>
  <c r="C262" i="1"/>
  <c r="S261" i="1"/>
  <c r="R261" i="1"/>
  <c r="Q261" i="1"/>
  <c r="P261" i="1"/>
  <c r="O261" i="1"/>
  <c r="N261" i="1"/>
  <c r="M261" i="1"/>
  <c r="S260" i="1"/>
  <c r="R260" i="1"/>
  <c r="Q260" i="1"/>
  <c r="P260" i="1"/>
  <c r="O260" i="1"/>
  <c r="N260" i="1"/>
  <c r="M260" i="1"/>
  <c r="K260" i="1"/>
  <c r="I260" i="1"/>
  <c r="H260" i="1"/>
  <c r="F260" i="1"/>
  <c r="E260" i="1"/>
  <c r="C260" i="1"/>
  <c r="S259" i="1"/>
  <c r="R259" i="1"/>
  <c r="Q259" i="1"/>
  <c r="P259" i="1"/>
  <c r="O259" i="1"/>
  <c r="N259" i="1"/>
  <c r="M259" i="1"/>
  <c r="S258" i="1"/>
  <c r="R258" i="1"/>
  <c r="Q258" i="1"/>
  <c r="P258" i="1"/>
  <c r="O258" i="1"/>
  <c r="N258" i="1"/>
  <c r="M258" i="1"/>
  <c r="K258" i="1"/>
  <c r="I258" i="1"/>
  <c r="H258" i="1"/>
  <c r="F258" i="1"/>
  <c r="E258" i="1"/>
  <c r="C258" i="1"/>
  <c r="S257" i="1"/>
  <c r="R257" i="1"/>
  <c r="Q257" i="1"/>
  <c r="P257" i="1"/>
  <c r="O257" i="1"/>
  <c r="N257" i="1"/>
  <c r="M257" i="1"/>
  <c r="S256" i="1"/>
  <c r="R256" i="1"/>
  <c r="Q256" i="1"/>
  <c r="P256" i="1"/>
  <c r="O256" i="1"/>
  <c r="N256" i="1"/>
  <c r="M256" i="1"/>
  <c r="K256" i="1"/>
  <c r="I256" i="1"/>
  <c r="H256" i="1"/>
  <c r="F256" i="1"/>
  <c r="E256" i="1"/>
  <c r="C256" i="1"/>
  <c r="S255" i="1"/>
  <c r="R255" i="1"/>
  <c r="Q255" i="1"/>
  <c r="P255" i="1"/>
  <c r="O255" i="1"/>
  <c r="N255" i="1"/>
  <c r="M255" i="1"/>
  <c r="S254" i="1"/>
  <c r="R254" i="1"/>
  <c r="Q254" i="1"/>
  <c r="P254" i="1"/>
  <c r="O254" i="1"/>
  <c r="N254" i="1"/>
  <c r="M254" i="1"/>
  <c r="K254" i="1"/>
  <c r="I254" i="1"/>
  <c r="H254" i="1"/>
  <c r="F254" i="1"/>
  <c r="E254" i="1"/>
  <c r="C254" i="1"/>
  <c r="S253" i="1"/>
  <c r="R253" i="1"/>
  <c r="Q253" i="1"/>
  <c r="P253" i="1"/>
  <c r="O253" i="1"/>
  <c r="N253" i="1"/>
  <c r="M253" i="1"/>
  <c r="S252" i="1"/>
  <c r="R252" i="1"/>
  <c r="Q252" i="1"/>
  <c r="P252" i="1"/>
  <c r="O252" i="1"/>
  <c r="N252" i="1"/>
  <c r="M252" i="1"/>
  <c r="K252" i="1"/>
  <c r="I252" i="1"/>
  <c r="H252" i="1"/>
  <c r="F252" i="1"/>
  <c r="E252" i="1"/>
  <c r="C252" i="1"/>
  <c r="S251" i="1"/>
  <c r="R251" i="1"/>
  <c r="Q251" i="1"/>
  <c r="P251" i="1"/>
  <c r="O251" i="1"/>
  <c r="N251" i="1"/>
  <c r="M251" i="1"/>
  <c r="S250" i="1"/>
  <c r="R250" i="1"/>
  <c r="Q250" i="1"/>
  <c r="P250" i="1"/>
  <c r="O250" i="1"/>
  <c r="N250" i="1"/>
  <c r="M250" i="1"/>
  <c r="K250" i="1"/>
  <c r="I250" i="1"/>
  <c r="H250" i="1"/>
  <c r="F250" i="1"/>
  <c r="E250" i="1"/>
  <c r="C250" i="1"/>
  <c r="S249" i="1"/>
  <c r="R249" i="1"/>
  <c r="Q249" i="1"/>
  <c r="P249" i="1"/>
  <c r="O249" i="1"/>
  <c r="N249" i="1"/>
  <c r="M249" i="1"/>
  <c r="S248" i="1"/>
  <c r="R248" i="1"/>
  <c r="Q248" i="1"/>
  <c r="P248" i="1"/>
  <c r="O248" i="1"/>
  <c r="N248" i="1"/>
  <c r="M248" i="1"/>
  <c r="K248" i="1"/>
  <c r="I248" i="1"/>
  <c r="H248" i="1"/>
  <c r="F248" i="1"/>
  <c r="E248" i="1"/>
  <c r="C248" i="1"/>
  <c r="S247" i="1"/>
  <c r="R247" i="1"/>
  <c r="Q247" i="1"/>
  <c r="P247" i="1"/>
  <c r="O247" i="1"/>
  <c r="N247" i="1"/>
  <c r="M247" i="1"/>
  <c r="S246" i="1"/>
  <c r="R246" i="1"/>
  <c r="Q246" i="1"/>
  <c r="P246" i="1"/>
  <c r="O246" i="1"/>
  <c r="N246" i="1"/>
  <c r="M246" i="1"/>
  <c r="K246" i="1"/>
  <c r="K245" i="1" s="1"/>
  <c r="H246" i="1"/>
  <c r="H245" i="1" s="1"/>
  <c r="E246" i="1"/>
  <c r="S245" i="1"/>
  <c r="R245" i="1"/>
  <c r="Q245" i="1"/>
  <c r="P245" i="1"/>
  <c r="O245" i="1"/>
  <c r="N245" i="1"/>
  <c r="M245" i="1"/>
  <c r="J245" i="1"/>
  <c r="I245" i="1"/>
  <c r="G245" i="1"/>
  <c r="F245" i="1"/>
  <c r="D245" i="1"/>
  <c r="C245" i="1"/>
  <c r="S244" i="1"/>
  <c r="R244" i="1"/>
  <c r="Q244" i="1"/>
  <c r="P244" i="1"/>
  <c r="O244" i="1"/>
  <c r="N244" i="1"/>
  <c r="M244" i="1"/>
  <c r="S243" i="1"/>
  <c r="R243" i="1"/>
  <c r="Q243" i="1"/>
  <c r="P243" i="1"/>
  <c r="O243" i="1"/>
  <c r="N243" i="1"/>
  <c r="M243" i="1"/>
  <c r="K243" i="1"/>
  <c r="I243" i="1"/>
  <c r="H243" i="1"/>
  <c r="F243" i="1"/>
  <c r="E243" i="1"/>
  <c r="C243" i="1"/>
  <c r="S242" i="1"/>
  <c r="R242" i="1"/>
  <c r="Q242" i="1"/>
  <c r="P242" i="1"/>
  <c r="O242" i="1"/>
  <c r="N242" i="1"/>
  <c r="M242" i="1"/>
  <c r="S241" i="1"/>
  <c r="R241" i="1"/>
  <c r="Q241" i="1"/>
  <c r="P241" i="1"/>
  <c r="O241" i="1"/>
  <c r="N241" i="1"/>
  <c r="M241" i="1"/>
  <c r="S240" i="1"/>
  <c r="R240" i="1"/>
  <c r="Q240" i="1"/>
  <c r="P240" i="1"/>
  <c r="O240" i="1"/>
  <c r="N240" i="1"/>
  <c r="M240" i="1"/>
  <c r="K240" i="1"/>
  <c r="I240" i="1"/>
  <c r="H240" i="1"/>
  <c r="F240" i="1"/>
  <c r="E240" i="1"/>
  <c r="C240" i="1"/>
  <c r="S239" i="1"/>
  <c r="R239" i="1"/>
  <c r="Q239" i="1"/>
  <c r="P239" i="1"/>
  <c r="O239" i="1"/>
  <c r="N239" i="1"/>
  <c r="M239" i="1"/>
  <c r="S238" i="1"/>
  <c r="R238" i="1"/>
  <c r="Q238" i="1"/>
  <c r="P238" i="1"/>
  <c r="O238" i="1"/>
  <c r="N238" i="1"/>
  <c r="M238" i="1"/>
  <c r="K238" i="1"/>
  <c r="I238" i="1"/>
  <c r="H238" i="1"/>
  <c r="F238" i="1"/>
  <c r="E238" i="1"/>
  <c r="C238" i="1"/>
  <c r="S237" i="1"/>
  <c r="R237" i="1"/>
  <c r="Q237" i="1"/>
  <c r="P237" i="1"/>
  <c r="O237" i="1"/>
  <c r="N237" i="1"/>
  <c r="M237" i="1"/>
  <c r="S236" i="1"/>
  <c r="R236" i="1"/>
  <c r="Q236" i="1"/>
  <c r="P236" i="1"/>
  <c r="O236" i="1"/>
  <c r="N236" i="1"/>
  <c r="M236" i="1"/>
  <c r="K236" i="1"/>
  <c r="I236" i="1"/>
  <c r="H236" i="1"/>
  <c r="F236" i="1"/>
  <c r="E236" i="1"/>
  <c r="C236" i="1"/>
  <c r="S235" i="1"/>
  <c r="R235" i="1"/>
  <c r="Q235" i="1"/>
  <c r="P235" i="1"/>
  <c r="O235" i="1"/>
  <c r="N235" i="1"/>
  <c r="M235" i="1"/>
  <c r="K235" i="1"/>
  <c r="K234" i="1" s="1"/>
  <c r="H235" i="1"/>
  <c r="D235" i="1"/>
  <c r="D234" i="1" s="1"/>
  <c r="S234" i="1"/>
  <c r="R234" i="1"/>
  <c r="Q234" i="1"/>
  <c r="P234" i="1"/>
  <c r="O234" i="1"/>
  <c r="N234" i="1"/>
  <c r="M234" i="1"/>
  <c r="J234" i="1"/>
  <c r="I234" i="1"/>
  <c r="H234" i="1"/>
  <c r="G234" i="1"/>
  <c r="F234" i="1"/>
  <c r="C234" i="1"/>
  <c r="S233" i="1"/>
  <c r="R233" i="1"/>
  <c r="Q233" i="1"/>
  <c r="P233" i="1"/>
  <c r="O233" i="1"/>
  <c r="N233" i="1"/>
  <c r="M233" i="1"/>
  <c r="S232" i="1"/>
  <c r="R232" i="1"/>
  <c r="Q232" i="1"/>
  <c r="P232" i="1"/>
  <c r="O232" i="1"/>
  <c r="N232" i="1"/>
  <c r="M232" i="1"/>
  <c r="K232" i="1"/>
  <c r="I232" i="1"/>
  <c r="H232" i="1"/>
  <c r="F232" i="1"/>
  <c r="E232" i="1"/>
  <c r="C232" i="1"/>
  <c r="S231" i="1"/>
  <c r="R231" i="1"/>
  <c r="Q231" i="1"/>
  <c r="P231" i="1"/>
  <c r="O231" i="1"/>
  <c r="N231" i="1"/>
  <c r="M231" i="1"/>
  <c r="S230" i="1"/>
  <c r="R230" i="1"/>
  <c r="Q230" i="1"/>
  <c r="P230" i="1"/>
  <c r="O230" i="1"/>
  <c r="N230" i="1"/>
  <c r="M230" i="1"/>
  <c r="K230" i="1"/>
  <c r="I230" i="1"/>
  <c r="H230" i="1"/>
  <c r="F230" i="1"/>
  <c r="E230" i="1"/>
  <c r="C230" i="1"/>
  <c r="S229" i="1"/>
  <c r="R229" i="1"/>
  <c r="Q229" i="1"/>
  <c r="P229" i="1"/>
  <c r="O229" i="1"/>
  <c r="N229" i="1"/>
  <c r="M229" i="1"/>
  <c r="S228" i="1"/>
  <c r="R228" i="1"/>
  <c r="Q228" i="1"/>
  <c r="P228" i="1"/>
  <c r="O228" i="1"/>
  <c r="N228" i="1"/>
  <c r="M228" i="1"/>
  <c r="K228" i="1"/>
  <c r="I228" i="1"/>
  <c r="H228" i="1"/>
  <c r="F228" i="1"/>
  <c r="E228" i="1"/>
  <c r="C228" i="1"/>
  <c r="S227" i="1"/>
  <c r="R227" i="1"/>
  <c r="Q227" i="1"/>
  <c r="P227" i="1"/>
  <c r="O227" i="1"/>
  <c r="N227" i="1"/>
  <c r="M227" i="1"/>
  <c r="H227" i="1"/>
  <c r="H226" i="1" s="1"/>
  <c r="S226" i="1"/>
  <c r="R226" i="1"/>
  <c r="Q226" i="1"/>
  <c r="P226" i="1"/>
  <c r="O226" i="1"/>
  <c r="N226" i="1"/>
  <c r="M226" i="1"/>
  <c r="K226" i="1"/>
  <c r="I226" i="1"/>
  <c r="G226" i="1"/>
  <c r="F226" i="1"/>
  <c r="E226" i="1"/>
  <c r="C226" i="1"/>
  <c r="S225" i="1"/>
  <c r="R225" i="1"/>
  <c r="Q225" i="1"/>
  <c r="P225" i="1"/>
  <c r="O225" i="1"/>
  <c r="N225" i="1"/>
  <c r="M225" i="1"/>
  <c r="S224" i="1"/>
  <c r="R224" i="1"/>
  <c r="Q224" i="1"/>
  <c r="P224" i="1"/>
  <c r="O224" i="1"/>
  <c r="N224" i="1"/>
  <c r="M224" i="1"/>
  <c r="K224" i="1"/>
  <c r="I224" i="1"/>
  <c r="H224" i="1"/>
  <c r="F224" i="1"/>
  <c r="E224" i="1"/>
  <c r="C224" i="1"/>
  <c r="S223" i="1"/>
  <c r="R223" i="1"/>
  <c r="Q223" i="1"/>
  <c r="P223" i="1"/>
  <c r="O223" i="1"/>
  <c r="N223" i="1"/>
  <c r="M223" i="1"/>
  <c r="S222" i="1"/>
  <c r="R222" i="1"/>
  <c r="Q222" i="1"/>
  <c r="P222" i="1"/>
  <c r="O222" i="1"/>
  <c r="N222" i="1"/>
  <c r="M222" i="1"/>
  <c r="K222" i="1"/>
  <c r="I222" i="1"/>
  <c r="H222" i="1"/>
  <c r="F222" i="1"/>
  <c r="E222" i="1"/>
  <c r="C222" i="1"/>
  <c r="S221" i="1"/>
  <c r="R221" i="1"/>
  <c r="Q221" i="1"/>
  <c r="P221" i="1"/>
  <c r="O221" i="1"/>
  <c r="N221" i="1"/>
  <c r="M221" i="1"/>
  <c r="S220" i="1"/>
  <c r="R220" i="1"/>
  <c r="Q220" i="1"/>
  <c r="P220" i="1"/>
  <c r="O220" i="1"/>
  <c r="N220" i="1"/>
  <c r="M220" i="1"/>
  <c r="K220" i="1"/>
  <c r="I220" i="1"/>
  <c r="H220" i="1"/>
  <c r="F220" i="1"/>
  <c r="E220" i="1"/>
  <c r="C220" i="1"/>
  <c r="S219" i="1"/>
  <c r="R219" i="1"/>
  <c r="Q219" i="1"/>
  <c r="P219" i="1"/>
  <c r="O219" i="1"/>
  <c r="N219" i="1"/>
  <c r="M219" i="1"/>
  <c r="S218" i="1"/>
  <c r="R218" i="1"/>
  <c r="Q218" i="1"/>
  <c r="P218" i="1"/>
  <c r="O218" i="1"/>
  <c r="N218" i="1"/>
  <c r="M218" i="1"/>
  <c r="K218" i="1"/>
  <c r="I218" i="1"/>
  <c r="H218" i="1"/>
  <c r="F218" i="1"/>
  <c r="E218" i="1"/>
  <c r="C218" i="1"/>
  <c r="S217" i="1"/>
  <c r="R217" i="1"/>
  <c r="Q217" i="1"/>
  <c r="P217" i="1"/>
  <c r="O217" i="1"/>
  <c r="N217" i="1"/>
  <c r="M217" i="1"/>
  <c r="S216" i="1"/>
  <c r="R216" i="1"/>
  <c r="Q216" i="1"/>
  <c r="P216" i="1"/>
  <c r="O216" i="1"/>
  <c r="N216" i="1"/>
  <c r="M216" i="1"/>
  <c r="K216" i="1"/>
  <c r="I216" i="1"/>
  <c r="H216" i="1"/>
  <c r="F216" i="1"/>
  <c r="E216" i="1"/>
  <c r="C216" i="1"/>
  <c r="S215" i="1"/>
  <c r="R215" i="1"/>
  <c r="Q215" i="1"/>
  <c r="P215" i="1"/>
  <c r="O215" i="1"/>
  <c r="N215" i="1"/>
  <c r="M215" i="1"/>
  <c r="S214" i="1"/>
  <c r="R214" i="1"/>
  <c r="Q214" i="1"/>
  <c r="P214" i="1"/>
  <c r="O214" i="1"/>
  <c r="N214" i="1"/>
  <c r="M214" i="1"/>
  <c r="K214" i="1"/>
  <c r="I214" i="1"/>
  <c r="H214" i="1"/>
  <c r="F214" i="1"/>
  <c r="E214" i="1"/>
  <c r="C214" i="1"/>
  <c r="S213" i="1"/>
  <c r="R213" i="1"/>
  <c r="Q213" i="1"/>
  <c r="P213" i="1"/>
  <c r="O213" i="1"/>
  <c r="N213" i="1"/>
  <c r="M213" i="1"/>
  <c r="S212" i="1"/>
  <c r="R212" i="1"/>
  <c r="Q212" i="1"/>
  <c r="P212" i="1"/>
  <c r="O212" i="1"/>
  <c r="N212" i="1"/>
  <c r="M212" i="1"/>
  <c r="K212" i="1"/>
  <c r="I212" i="1"/>
  <c r="H212" i="1"/>
  <c r="F212" i="1"/>
  <c r="E212" i="1"/>
  <c r="C212" i="1"/>
  <c r="S211" i="1"/>
  <c r="R211" i="1"/>
  <c r="Q211" i="1"/>
  <c r="P211" i="1"/>
  <c r="O211" i="1"/>
  <c r="N211" i="1"/>
  <c r="M211" i="1"/>
  <c r="S210" i="1"/>
  <c r="R210" i="1"/>
  <c r="Q210" i="1"/>
  <c r="P210" i="1"/>
  <c r="O210" i="1"/>
  <c r="N210" i="1"/>
  <c r="M210" i="1"/>
  <c r="K210" i="1"/>
  <c r="I210" i="1"/>
  <c r="H210" i="1"/>
  <c r="F210" i="1"/>
  <c r="E210" i="1"/>
  <c r="C210" i="1"/>
  <c r="S209" i="1"/>
  <c r="R209" i="1"/>
  <c r="Q209" i="1"/>
  <c r="P209" i="1"/>
  <c r="O209" i="1"/>
  <c r="N209" i="1"/>
  <c r="M209" i="1"/>
  <c r="S208" i="1"/>
  <c r="R208" i="1"/>
  <c r="Q208" i="1"/>
  <c r="P208" i="1"/>
  <c r="O208" i="1"/>
  <c r="N208" i="1"/>
  <c r="M208" i="1"/>
  <c r="K208" i="1"/>
  <c r="I208" i="1"/>
  <c r="H208" i="1"/>
  <c r="F208" i="1"/>
  <c r="E208" i="1"/>
  <c r="C208" i="1"/>
  <c r="S207" i="1"/>
  <c r="R207" i="1"/>
  <c r="Q207" i="1"/>
  <c r="P207" i="1"/>
  <c r="O207" i="1"/>
  <c r="N207" i="1"/>
  <c r="M207" i="1"/>
  <c r="S206" i="1"/>
  <c r="R206" i="1"/>
  <c r="Q206" i="1"/>
  <c r="P206" i="1"/>
  <c r="O206" i="1"/>
  <c r="N206" i="1"/>
  <c r="M206" i="1"/>
  <c r="K206" i="1"/>
  <c r="I206" i="1"/>
  <c r="H206" i="1"/>
  <c r="F206" i="1"/>
  <c r="E206" i="1"/>
  <c r="C206" i="1"/>
  <c r="S205" i="1"/>
  <c r="R205" i="1"/>
  <c r="Q205" i="1"/>
  <c r="P205" i="1"/>
  <c r="O205" i="1"/>
  <c r="N205" i="1"/>
  <c r="M205" i="1"/>
  <c r="S204" i="1"/>
  <c r="R204" i="1"/>
  <c r="Q204" i="1"/>
  <c r="P204" i="1"/>
  <c r="O204" i="1"/>
  <c r="N204" i="1"/>
  <c r="M204" i="1"/>
  <c r="K204" i="1"/>
  <c r="I204" i="1"/>
  <c r="H204" i="1"/>
  <c r="F204" i="1"/>
  <c r="E204" i="1"/>
  <c r="C204" i="1"/>
  <c r="S203" i="1"/>
  <c r="R203" i="1"/>
  <c r="Q203" i="1"/>
  <c r="P203" i="1"/>
  <c r="O203" i="1"/>
  <c r="N203" i="1"/>
  <c r="M203" i="1"/>
  <c r="S202" i="1"/>
  <c r="R202" i="1"/>
  <c r="Q202" i="1"/>
  <c r="P202" i="1"/>
  <c r="O202" i="1"/>
  <c r="N202" i="1"/>
  <c r="M202" i="1"/>
  <c r="K202" i="1"/>
  <c r="I202" i="1"/>
  <c r="H202" i="1"/>
  <c r="F202" i="1"/>
  <c r="E202" i="1"/>
  <c r="C202" i="1"/>
  <c r="S201" i="1"/>
  <c r="R201" i="1"/>
  <c r="Q201" i="1"/>
  <c r="P201" i="1"/>
  <c r="O201" i="1"/>
  <c r="N201" i="1"/>
  <c r="M201" i="1"/>
  <c r="E201" i="1"/>
  <c r="S200" i="1"/>
  <c r="R200" i="1"/>
  <c r="Q200" i="1"/>
  <c r="P200" i="1"/>
  <c r="O200" i="1"/>
  <c r="N200" i="1"/>
  <c r="M200" i="1"/>
  <c r="K200" i="1"/>
  <c r="I200" i="1"/>
  <c r="H200" i="1"/>
  <c r="F200" i="1"/>
  <c r="E200" i="1"/>
  <c r="D200" i="1"/>
  <c r="C200" i="1"/>
  <c r="S199" i="1"/>
  <c r="R199" i="1"/>
  <c r="Q199" i="1"/>
  <c r="P199" i="1"/>
  <c r="O199" i="1"/>
  <c r="N199" i="1"/>
  <c r="M199" i="1"/>
  <c r="S198" i="1"/>
  <c r="R198" i="1"/>
  <c r="Q198" i="1"/>
  <c r="P198" i="1"/>
  <c r="O198" i="1"/>
  <c r="N198" i="1"/>
  <c r="M198" i="1"/>
  <c r="K198" i="1"/>
  <c r="I198" i="1"/>
  <c r="H198" i="1"/>
  <c r="F198" i="1"/>
  <c r="E198" i="1"/>
  <c r="C198" i="1"/>
  <c r="S197" i="1"/>
  <c r="R197" i="1"/>
  <c r="Q197" i="1"/>
  <c r="P197" i="1"/>
  <c r="O197" i="1"/>
  <c r="N197" i="1"/>
  <c r="M197" i="1"/>
  <c r="S196" i="1"/>
  <c r="R196" i="1"/>
  <c r="Q196" i="1"/>
  <c r="P196" i="1"/>
  <c r="O196" i="1"/>
  <c r="N196" i="1"/>
  <c r="M196" i="1"/>
  <c r="K196" i="1"/>
  <c r="I196" i="1"/>
  <c r="H196" i="1"/>
  <c r="F196" i="1"/>
  <c r="E196" i="1"/>
  <c r="C196" i="1"/>
  <c r="S195" i="1"/>
  <c r="R195" i="1"/>
  <c r="Q195" i="1"/>
  <c r="P195" i="1"/>
  <c r="O195" i="1"/>
  <c r="N195" i="1"/>
  <c r="M195" i="1"/>
  <c r="H195" i="1"/>
  <c r="H194" i="1" s="1"/>
  <c r="D195" i="1"/>
  <c r="E195" i="1" s="1"/>
  <c r="E194" i="1" s="1"/>
  <c r="S194" i="1"/>
  <c r="R194" i="1"/>
  <c r="Q194" i="1"/>
  <c r="P194" i="1"/>
  <c r="O194" i="1"/>
  <c r="N194" i="1"/>
  <c r="M194" i="1"/>
  <c r="K194" i="1"/>
  <c r="I194" i="1"/>
  <c r="G194" i="1"/>
  <c r="F194" i="1"/>
  <c r="C194" i="1"/>
  <c r="S193" i="1"/>
  <c r="R193" i="1"/>
  <c r="Q193" i="1"/>
  <c r="P193" i="1"/>
  <c r="O193" i="1"/>
  <c r="N193" i="1"/>
  <c r="M193" i="1"/>
  <c r="S192" i="1"/>
  <c r="R192" i="1"/>
  <c r="Q192" i="1"/>
  <c r="P192" i="1"/>
  <c r="O192" i="1"/>
  <c r="N192" i="1"/>
  <c r="M192" i="1"/>
  <c r="K192" i="1"/>
  <c r="I192" i="1"/>
  <c r="H192" i="1"/>
  <c r="F192" i="1"/>
  <c r="E192" i="1"/>
  <c r="C192" i="1"/>
  <c r="S191" i="1"/>
  <c r="R191" i="1"/>
  <c r="Q191" i="1"/>
  <c r="P191" i="1"/>
  <c r="O191" i="1"/>
  <c r="N191" i="1"/>
  <c r="M191" i="1"/>
  <c r="S190" i="1"/>
  <c r="R190" i="1"/>
  <c r="Q190" i="1"/>
  <c r="P190" i="1"/>
  <c r="O190" i="1"/>
  <c r="N190" i="1"/>
  <c r="M190" i="1"/>
  <c r="K190" i="1"/>
  <c r="I190" i="1"/>
  <c r="H190" i="1"/>
  <c r="F190" i="1"/>
  <c r="E190" i="1"/>
  <c r="C190" i="1"/>
  <c r="S189" i="1"/>
  <c r="R189" i="1"/>
  <c r="Q189" i="1"/>
  <c r="P189" i="1"/>
  <c r="O189" i="1"/>
  <c r="N189" i="1"/>
  <c r="M189" i="1"/>
  <c r="S188" i="1"/>
  <c r="R188" i="1"/>
  <c r="Q188" i="1"/>
  <c r="P188" i="1"/>
  <c r="O188" i="1"/>
  <c r="N188" i="1"/>
  <c r="M188" i="1"/>
  <c r="K188" i="1"/>
  <c r="I188" i="1"/>
  <c r="H188" i="1"/>
  <c r="F188" i="1"/>
  <c r="E188" i="1"/>
  <c r="C188" i="1"/>
  <c r="S187" i="1"/>
  <c r="R187" i="1"/>
  <c r="Q187" i="1"/>
  <c r="P187" i="1"/>
  <c r="O187" i="1"/>
  <c r="N187" i="1"/>
  <c r="M187" i="1"/>
  <c r="S186" i="1"/>
  <c r="R186" i="1"/>
  <c r="Q186" i="1"/>
  <c r="P186" i="1"/>
  <c r="O186" i="1"/>
  <c r="N186" i="1"/>
  <c r="M186" i="1"/>
  <c r="K186" i="1"/>
  <c r="I186" i="1"/>
  <c r="H186" i="1"/>
  <c r="F186" i="1"/>
  <c r="E186" i="1"/>
  <c r="C186" i="1"/>
  <c r="S185" i="1"/>
  <c r="R185" i="1"/>
  <c r="Q185" i="1"/>
  <c r="P185" i="1"/>
  <c r="O185" i="1"/>
  <c r="N185" i="1"/>
  <c r="M185" i="1"/>
  <c r="S184" i="1"/>
  <c r="R184" i="1"/>
  <c r="Q184" i="1"/>
  <c r="P184" i="1"/>
  <c r="O184" i="1"/>
  <c r="N184" i="1"/>
  <c r="M184" i="1"/>
  <c r="K184" i="1"/>
  <c r="I184" i="1"/>
  <c r="H184" i="1"/>
  <c r="F184" i="1"/>
  <c r="E184" i="1"/>
  <c r="C184" i="1"/>
  <c r="S183" i="1"/>
  <c r="R183" i="1"/>
  <c r="Q183" i="1"/>
  <c r="P183" i="1"/>
  <c r="O183" i="1"/>
  <c r="N183" i="1"/>
  <c r="M183" i="1"/>
  <c r="S182" i="1"/>
  <c r="R182" i="1"/>
  <c r="Q182" i="1"/>
  <c r="P182" i="1"/>
  <c r="O182" i="1"/>
  <c r="N182" i="1"/>
  <c r="M182" i="1"/>
  <c r="S181" i="1"/>
  <c r="R181" i="1"/>
  <c r="Q181" i="1"/>
  <c r="P181" i="1"/>
  <c r="O181" i="1"/>
  <c r="N181" i="1"/>
  <c r="M181" i="1"/>
  <c r="S180" i="1"/>
  <c r="R180" i="1"/>
  <c r="Q180" i="1"/>
  <c r="P180" i="1"/>
  <c r="O180" i="1"/>
  <c r="N180" i="1"/>
  <c r="M180" i="1"/>
  <c r="K180" i="1"/>
  <c r="I180" i="1"/>
  <c r="H180" i="1"/>
  <c r="F180" i="1"/>
  <c r="E180" i="1"/>
  <c r="C180" i="1"/>
  <c r="S179" i="1"/>
  <c r="R179" i="1"/>
  <c r="Q179" i="1"/>
  <c r="P179" i="1"/>
  <c r="O179" i="1"/>
  <c r="N179" i="1"/>
  <c r="M179" i="1"/>
  <c r="S178" i="1"/>
  <c r="R178" i="1"/>
  <c r="Q178" i="1"/>
  <c r="P178" i="1"/>
  <c r="O178" i="1"/>
  <c r="N178" i="1"/>
  <c r="M178" i="1"/>
  <c r="S177" i="1"/>
  <c r="R177" i="1"/>
  <c r="Q177" i="1"/>
  <c r="P177" i="1"/>
  <c r="O177" i="1"/>
  <c r="N177" i="1"/>
  <c r="M177" i="1"/>
  <c r="K177" i="1"/>
  <c r="I177" i="1"/>
  <c r="H177" i="1"/>
  <c r="F177" i="1"/>
  <c r="E177" i="1"/>
  <c r="C177" i="1"/>
  <c r="S176" i="1"/>
  <c r="R176" i="1"/>
  <c r="Q176" i="1"/>
  <c r="P176" i="1"/>
  <c r="O176" i="1"/>
  <c r="N176" i="1"/>
  <c r="M176" i="1"/>
  <c r="S175" i="1"/>
  <c r="R175" i="1"/>
  <c r="Q175" i="1"/>
  <c r="P175" i="1"/>
  <c r="O175" i="1"/>
  <c r="N175" i="1"/>
  <c r="M175" i="1"/>
  <c r="K175" i="1"/>
  <c r="I175" i="1"/>
  <c r="H175" i="1"/>
  <c r="F175" i="1"/>
  <c r="E175" i="1"/>
  <c r="C175" i="1"/>
  <c r="S174" i="1"/>
  <c r="R174" i="1"/>
  <c r="Q174" i="1"/>
  <c r="P174" i="1"/>
  <c r="O174" i="1"/>
  <c r="N174" i="1"/>
  <c r="M174" i="1"/>
  <c r="S173" i="1"/>
  <c r="R173" i="1"/>
  <c r="Q173" i="1"/>
  <c r="P173" i="1"/>
  <c r="O173" i="1"/>
  <c r="N173" i="1"/>
  <c r="M173" i="1"/>
  <c r="S172" i="1"/>
  <c r="R172" i="1"/>
  <c r="Q172" i="1"/>
  <c r="P172" i="1"/>
  <c r="O172" i="1"/>
  <c r="N172" i="1"/>
  <c r="M172" i="1"/>
  <c r="S171" i="1"/>
  <c r="R171" i="1"/>
  <c r="Q171" i="1"/>
  <c r="P171" i="1"/>
  <c r="O171" i="1"/>
  <c r="N171" i="1"/>
  <c r="M171" i="1"/>
  <c r="S170" i="1"/>
  <c r="R170" i="1"/>
  <c r="Q170" i="1"/>
  <c r="P170" i="1"/>
  <c r="O170" i="1"/>
  <c r="N170" i="1"/>
  <c r="M170" i="1"/>
  <c r="S169" i="1"/>
  <c r="R169" i="1"/>
  <c r="Q169" i="1"/>
  <c r="P169" i="1"/>
  <c r="O169" i="1"/>
  <c r="N169" i="1"/>
  <c r="M169" i="1"/>
  <c r="K169" i="1"/>
  <c r="K168" i="1" s="1"/>
  <c r="I169" i="1"/>
  <c r="H169" i="1"/>
  <c r="F169" i="1"/>
  <c r="F168" i="1" s="1"/>
  <c r="E169" i="1"/>
  <c r="E168" i="1" s="1"/>
  <c r="C169" i="1"/>
  <c r="C168" i="1" s="1"/>
  <c r="S168" i="1"/>
  <c r="R168" i="1"/>
  <c r="Q168" i="1"/>
  <c r="P168" i="1"/>
  <c r="O168" i="1"/>
  <c r="N168" i="1"/>
  <c r="M168" i="1"/>
  <c r="I168" i="1"/>
  <c r="H168" i="1"/>
  <c r="S167" i="1"/>
  <c r="R167" i="1"/>
  <c r="Q167" i="1"/>
  <c r="P167" i="1"/>
  <c r="O167" i="1"/>
  <c r="N167" i="1"/>
  <c r="M167" i="1"/>
  <c r="S166" i="1"/>
  <c r="R166" i="1"/>
  <c r="Q166" i="1"/>
  <c r="P166" i="1"/>
  <c r="O166" i="1"/>
  <c r="N166" i="1"/>
  <c r="M166" i="1"/>
  <c r="K166" i="1"/>
  <c r="K165" i="1" s="1"/>
  <c r="I166" i="1"/>
  <c r="I165" i="1" s="1"/>
  <c r="H166" i="1"/>
  <c r="H165" i="1" s="1"/>
  <c r="F166" i="1"/>
  <c r="F165" i="1" s="1"/>
  <c r="E166" i="1"/>
  <c r="E165" i="1" s="1"/>
  <c r="C166" i="1"/>
  <c r="C165" i="1" s="1"/>
  <c r="S165" i="1"/>
  <c r="R165" i="1"/>
  <c r="Q165" i="1"/>
  <c r="P165" i="1"/>
  <c r="O165" i="1"/>
  <c r="N165" i="1"/>
  <c r="M165" i="1"/>
  <c r="S164" i="1"/>
  <c r="R164" i="1"/>
  <c r="Q164" i="1"/>
  <c r="P164" i="1"/>
  <c r="O164" i="1"/>
  <c r="N164" i="1"/>
  <c r="M164" i="1"/>
  <c r="S163" i="1"/>
  <c r="R163" i="1"/>
  <c r="Q163" i="1"/>
  <c r="P163" i="1"/>
  <c r="O163" i="1"/>
  <c r="N163" i="1"/>
  <c r="M163" i="1"/>
  <c r="S162" i="1"/>
  <c r="R162" i="1"/>
  <c r="Q162" i="1"/>
  <c r="P162" i="1"/>
  <c r="O162" i="1"/>
  <c r="N162" i="1"/>
  <c r="M162" i="1"/>
  <c r="K162" i="1"/>
  <c r="I162" i="1"/>
  <c r="H162" i="1"/>
  <c r="F162" i="1"/>
  <c r="E162" i="1"/>
  <c r="C162" i="1"/>
  <c r="S161" i="1"/>
  <c r="R161" i="1"/>
  <c r="Q161" i="1"/>
  <c r="P161" i="1"/>
  <c r="O161" i="1"/>
  <c r="N161" i="1"/>
  <c r="M161" i="1"/>
  <c r="S160" i="1"/>
  <c r="R160" i="1"/>
  <c r="Q160" i="1"/>
  <c r="P160" i="1"/>
  <c r="O160" i="1"/>
  <c r="N160" i="1"/>
  <c r="M160" i="1"/>
  <c r="K160" i="1"/>
  <c r="I160" i="1"/>
  <c r="H160" i="1"/>
  <c r="F160" i="1"/>
  <c r="E160" i="1"/>
  <c r="C160" i="1"/>
  <c r="S159" i="1"/>
  <c r="R159" i="1"/>
  <c r="Q159" i="1"/>
  <c r="P159" i="1"/>
  <c r="O159" i="1"/>
  <c r="N159" i="1"/>
  <c r="M159" i="1"/>
  <c r="S158" i="1"/>
  <c r="R158" i="1"/>
  <c r="Q158" i="1"/>
  <c r="P158" i="1"/>
  <c r="O158" i="1"/>
  <c r="N158" i="1"/>
  <c r="M158" i="1"/>
  <c r="S157" i="1"/>
  <c r="R157" i="1"/>
  <c r="Q157" i="1"/>
  <c r="P157" i="1"/>
  <c r="O157" i="1"/>
  <c r="N157" i="1"/>
  <c r="M157" i="1"/>
  <c r="K157" i="1"/>
  <c r="I157" i="1"/>
  <c r="H157" i="1"/>
  <c r="F157" i="1"/>
  <c r="E157" i="1"/>
  <c r="C157" i="1"/>
  <c r="S156" i="1"/>
  <c r="R156" i="1"/>
  <c r="Q156" i="1"/>
  <c r="P156" i="1"/>
  <c r="O156" i="1"/>
  <c r="N156" i="1"/>
  <c r="M156" i="1"/>
  <c r="S155" i="1"/>
  <c r="R155" i="1"/>
  <c r="Q155" i="1"/>
  <c r="P155" i="1"/>
  <c r="O155" i="1"/>
  <c r="N155" i="1"/>
  <c r="M155" i="1"/>
  <c r="S154" i="1"/>
  <c r="R154" i="1"/>
  <c r="Q154" i="1"/>
  <c r="P154" i="1"/>
  <c r="O154" i="1"/>
  <c r="N154" i="1"/>
  <c r="M154" i="1"/>
  <c r="K154" i="1"/>
  <c r="I154" i="1"/>
  <c r="H154" i="1"/>
  <c r="F154" i="1"/>
  <c r="E154" i="1"/>
  <c r="C154" i="1"/>
  <c r="S153" i="1"/>
  <c r="R153" i="1"/>
  <c r="Q153" i="1"/>
  <c r="P153" i="1"/>
  <c r="O153" i="1"/>
  <c r="N153" i="1"/>
  <c r="M153" i="1"/>
  <c r="S152" i="1"/>
  <c r="R152" i="1"/>
  <c r="Q152" i="1"/>
  <c r="P152" i="1"/>
  <c r="O152" i="1"/>
  <c r="N152" i="1"/>
  <c r="M152" i="1"/>
  <c r="K152" i="1"/>
  <c r="I152" i="1"/>
  <c r="H152" i="1"/>
  <c r="F152" i="1"/>
  <c r="E152" i="1"/>
  <c r="C152" i="1"/>
  <c r="S151" i="1"/>
  <c r="R151" i="1"/>
  <c r="Q151" i="1"/>
  <c r="P151" i="1"/>
  <c r="O151" i="1"/>
  <c r="N151" i="1"/>
  <c r="M151" i="1"/>
  <c r="S150" i="1"/>
  <c r="R150" i="1"/>
  <c r="Q150" i="1"/>
  <c r="P150" i="1"/>
  <c r="O150" i="1"/>
  <c r="N150" i="1"/>
  <c r="M150" i="1"/>
  <c r="K150" i="1"/>
  <c r="I150" i="1"/>
  <c r="H150" i="1"/>
  <c r="F150" i="1"/>
  <c r="E150" i="1"/>
  <c r="C150" i="1"/>
  <c r="S149" i="1"/>
  <c r="R149" i="1"/>
  <c r="Q149" i="1"/>
  <c r="P149" i="1"/>
  <c r="O149" i="1"/>
  <c r="N149" i="1"/>
  <c r="M149" i="1"/>
  <c r="S148" i="1"/>
  <c r="R148" i="1"/>
  <c r="Q148" i="1"/>
  <c r="P148" i="1"/>
  <c r="O148" i="1"/>
  <c r="N148" i="1"/>
  <c r="M148" i="1"/>
  <c r="K148" i="1"/>
  <c r="K147" i="1" s="1"/>
  <c r="I148" i="1"/>
  <c r="H148" i="1"/>
  <c r="F148" i="1"/>
  <c r="F147" i="1" s="1"/>
  <c r="E148" i="1"/>
  <c r="E147" i="1" s="1"/>
  <c r="C148" i="1"/>
  <c r="S147" i="1"/>
  <c r="R147" i="1"/>
  <c r="Q147" i="1"/>
  <c r="P147" i="1"/>
  <c r="O147" i="1"/>
  <c r="N147" i="1"/>
  <c r="M147" i="1"/>
  <c r="S146" i="1"/>
  <c r="R146" i="1"/>
  <c r="Q146" i="1"/>
  <c r="P146" i="1"/>
  <c r="O146" i="1"/>
  <c r="N146" i="1"/>
  <c r="M146" i="1"/>
  <c r="S145" i="1"/>
  <c r="R145" i="1"/>
  <c r="Q145" i="1"/>
  <c r="P145" i="1"/>
  <c r="O145" i="1"/>
  <c r="N145" i="1"/>
  <c r="M145" i="1"/>
  <c r="S144" i="1"/>
  <c r="R144" i="1"/>
  <c r="Q144" i="1"/>
  <c r="P144" i="1"/>
  <c r="O144" i="1"/>
  <c r="N144" i="1"/>
  <c r="M144" i="1"/>
  <c r="K144" i="1"/>
  <c r="I144" i="1"/>
  <c r="H144" i="1"/>
  <c r="F144" i="1"/>
  <c r="E144" i="1"/>
  <c r="C144" i="1"/>
  <c r="S143" i="1"/>
  <c r="R143" i="1"/>
  <c r="Q143" i="1"/>
  <c r="P143" i="1"/>
  <c r="O143" i="1"/>
  <c r="N143" i="1"/>
  <c r="M143" i="1"/>
  <c r="S142" i="1"/>
  <c r="R142" i="1"/>
  <c r="Q142" i="1"/>
  <c r="P142" i="1"/>
  <c r="O142" i="1"/>
  <c r="N142" i="1"/>
  <c r="M142" i="1"/>
  <c r="S141" i="1"/>
  <c r="R141" i="1"/>
  <c r="Q141" i="1"/>
  <c r="P141" i="1"/>
  <c r="O141" i="1"/>
  <c r="N141" i="1"/>
  <c r="M141" i="1"/>
  <c r="S140" i="1"/>
  <c r="R140" i="1"/>
  <c r="Q140" i="1"/>
  <c r="P140" i="1"/>
  <c r="O140" i="1"/>
  <c r="N140" i="1"/>
  <c r="M140" i="1"/>
  <c r="K140" i="1"/>
  <c r="I140" i="1"/>
  <c r="H140" i="1"/>
  <c r="F140" i="1"/>
  <c r="E140" i="1"/>
  <c r="C140" i="1"/>
  <c r="S139" i="1"/>
  <c r="R139" i="1"/>
  <c r="Q139" i="1"/>
  <c r="P139" i="1"/>
  <c r="O139" i="1"/>
  <c r="N139" i="1"/>
  <c r="M139" i="1"/>
  <c r="S138" i="1"/>
  <c r="R138" i="1"/>
  <c r="Q138" i="1"/>
  <c r="P138" i="1"/>
  <c r="O138" i="1"/>
  <c r="N138" i="1"/>
  <c r="M138" i="1"/>
  <c r="S137" i="1"/>
  <c r="R137" i="1"/>
  <c r="Q137" i="1"/>
  <c r="P137" i="1"/>
  <c r="O137" i="1"/>
  <c r="N137" i="1"/>
  <c r="M137" i="1"/>
  <c r="S136" i="1"/>
  <c r="R136" i="1"/>
  <c r="Q136" i="1"/>
  <c r="P136" i="1"/>
  <c r="O136" i="1"/>
  <c r="N136" i="1"/>
  <c r="M136" i="1"/>
  <c r="K136" i="1"/>
  <c r="K135" i="1" s="1"/>
  <c r="I136" i="1"/>
  <c r="I135" i="1" s="1"/>
  <c r="H136" i="1"/>
  <c r="H135" i="1" s="1"/>
  <c r="F136" i="1"/>
  <c r="F135" i="1" s="1"/>
  <c r="E136" i="1"/>
  <c r="E135" i="1" s="1"/>
  <c r="C136" i="1"/>
  <c r="C135" i="1" s="1"/>
  <c r="S135" i="1"/>
  <c r="R135" i="1"/>
  <c r="Q135" i="1"/>
  <c r="P135" i="1"/>
  <c r="O135" i="1"/>
  <c r="N135" i="1"/>
  <c r="M135" i="1"/>
  <c r="S134" i="1"/>
  <c r="R134" i="1"/>
  <c r="Q134" i="1"/>
  <c r="P134" i="1"/>
  <c r="O134" i="1"/>
  <c r="N134" i="1"/>
  <c r="M134" i="1"/>
  <c r="S133" i="1"/>
  <c r="R133" i="1"/>
  <c r="Q133" i="1"/>
  <c r="P133" i="1"/>
  <c r="O133" i="1"/>
  <c r="N133" i="1"/>
  <c r="M133" i="1"/>
  <c r="S132" i="1"/>
  <c r="R132" i="1"/>
  <c r="Q132" i="1"/>
  <c r="P132" i="1"/>
  <c r="O132" i="1"/>
  <c r="N132" i="1"/>
  <c r="M132" i="1"/>
  <c r="K132" i="1"/>
  <c r="I132" i="1"/>
  <c r="H132" i="1"/>
  <c r="F132" i="1"/>
  <c r="E132" i="1"/>
  <c r="C132" i="1"/>
  <c r="S131" i="1"/>
  <c r="R131" i="1"/>
  <c r="Q131" i="1"/>
  <c r="P131" i="1"/>
  <c r="O131" i="1"/>
  <c r="N131" i="1"/>
  <c r="M131" i="1"/>
  <c r="S130" i="1"/>
  <c r="R130" i="1"/>
  <c r="Q130" i="1"/>
  <c r="P130" i="1"/>
  <c r="O130" i="1"/>
  <c r="N130" i="1"/>
  <c r="M130" i="1"/>
  <c r="K130" i="1"/>
  <c r="I130" i="1"/>
  <c r="H130" i="1"/>
  <c r="H129" i="1" s="1"/>
  <c r="F130" i="1"/>
  <c r="F129" i="1" s="1"/>
  <c r="E130" i="1"/>
  <c r="C130" i="1"/>
  <c r="C129" i="1" s="1"/>
  <c r="S129" i="1"/>
  <c r="R129" i="1"/>
  <c r="Q129" i="1"/>
  <c r="P129" i="1"/>
  <c r="O129" i="1"/>
  <c r="N129" i="1"/>
  <c r="M129" i="1"/>
  <c r="I129" i="1"/>
  <c r="S128" i="1"/>
  <c r="R128" i="1"/>
  <c r="Q128" i="1"/>
  <c r="P128" i="1"/>
  <c r="O128" i="1"/>
  <c r="N128" i="1"/>
  <c r="M128" i="1"/>
  <c r="S127" i="1"/>
  <c r="R127" i="1"/>
  <c r="Q127" i="1"/>
  <c r="P127" i="1"/>
  <c r="O127" i="1"/>
  <c r="N127" i="1"/>
  <c r="M127" i="1"/>
  <c r="K127" i="1"/>
  <c r="I127" i="1"/>
  <c r="H127" i="1"/>
  <c r="F127" i="1"/>
  <c r="F126" i="1" s="1"/>
  <c r="E127" i="1"/>
  <c r="C127" i="1"/>
  <c r="S126" i="1"/>
  <c r="R126" i="1"/>
  <c r="Q126" i="1"/>
  <c r="P126" i="1"/>
  <c r="O126" i="1"/>
  <c r="N126" i="1"/>
  <c r="M126" i="1"/>
  <c r="S125" i="1"/>
  <c r="R125" i="1"/>
  <c r="Q125" i="1"/>
  <c r="P125" i="1"/>
  <c r="O125" i="1"/>
  <c r="N125" i="1"/>
  <c r="M125" i="1"/>
  <c r="S124" i="1"/>
  <c r="R124" i="1"/>
  <c r="Q124" i="1"/>
  <c r="P124" i="1"/>
  <c r="O124" i="1"/>
  <c r="N124" i="1"/>
  <c r="M124" i="1"/>
  <c r="K124" i="1"/>
  <c r="I124" i="1"/>
  <c r="H124" i="1"/>
  <c r="F124" i="1"/>
  <c r="E124" i="1"/>
  <c r="C124" i="1"/>
  <c r="S123" i="1"/>
  <c r="R123" i="1"/>
  <c r="Q123" i="1"/>
  <c r="P123" i="1"/>
  <c r="O123" i="1"/>
  <c r="N123" i="1"/>
  <c r="M123" i="1"/>
  <c r="S122" i="1"/>
  <c r="R122" i="1"/>
  <c r="Q122" i="1"/>
  <c r="P122" i="1"/>
  <c r="O122" i="1"/>
  <c r="N122" i="1"/>
  <c r="M122" i="1"/>
  <c r="K122" i="1"/>
  <c r="K121" i="1" s="1"/>
  <c r="K112" i="1" s="1"/>
  <c r="I122" i="1"/>
  <c r="H122" i="1"/>
  <c r="F122" i="1"/>
  <c r="F121" i="1" s="1"/>
  <c r="E122" i="1"/>
  <c r="E121" i="1" s="1"/>
  <c r="C122" i="1"/>
  <c r="S121" i="1"/>
  <c r="R121" i="1"/>
  <c r="Q121" i="1"/>
  <c r="P121" i="1"/>
  <c r="O121" i="1"/>
  <c r="N121" i="1"/>
  <c r="M121" i="1"/>
  <c r="I121" i="1"/>
  <c r="C121" i="1"/>
  <c r="S120" i="1"/>
  <c r="R120" i="1"/>
  <c r="Q120" i="1"/>
  <c r="P120" i="1"/>
  <c r="O120" i="1"/>
  <c r="N120" i="1"/>
  <c r="M120" i="1"/>
  <c r="S119" i="1"/>
  <c r="R119" i="1"/>
  <c r="Q119" i="1"/>
  <c r="P119" i="1"/>
  <c r="O119" i="1"/>
  <c r="N119" i="1"/>
  <c r="M119" i="1"/>
  <c r="K119" i="1"/>
  <c r="I119" i="1"/>
  <c r="H119" i="1"/>
  <c r="F119" i="1"/>
  <c r="E119" i="1"/>
  <c r="C119" i="1"/>
  <c r="S118" i="1"/>
  <c r="R118" i="1"/>
  <c r="Q118" i="1"/>
  <c r="P118" i="1"/>
  <c r="O118" i="1"/>
  <c r="N118" i="1"/>
  <c r="M118" i="1"/>
  <c r="S117" i="1"/>
  <c r="R117" i="1"/>
  <c r="Q117" i="1"/>
  <c r="P117" i="1"/>
  <c r="O117" i="1"/>
  <c r="N117" i="1"/>
  <c r="M117" i="1"/>
  <c r="K117" i="1"/>
  <c r="I117" i="1"/>
  <c r="H117" i="1"/>
  <c r="F117" i="1"/>
  <c r="E117" i="1"/>
  <c r="C117" i="1"/>
  <c r="S116" i="1"/>
  <c r="R116" i="1"/>
  <c r="Q116" i="1"/>
  <c r="P116" i="1"/>
  <c r="O116" i="1"/>
  <c r="N116" i="1"/>
  <c r="M116" i="1"/>
  <c r="S115" i="1"/>
  <c r="R115" i="1"/>
  <c r="Q115" i="1"/>
  <c r="P115" i="1"/>
  <c r="O115" i="1"/>
  <c r="N115" i="1"/>
  <c r="M115" i="1"/>
  <c r="K115" i="1"/>
  <c r="I115" i="1"/>
  <c r="I113" i="1" s="1"/>
  <c r="I112" i="1" s="1"/>
  <c r="H115" i="1"/>
  <c r="F115" i="1"/>
  <c r="E115" i="1"/>
  <c r="C115" i="1"/>
  <c r="S114" i="1"/>
  <c r="R114" i="1"/>
  <c r="Q114" i="1"/>
  <c r="P114" i="1"/>
  <c r="O114" i="1"/>
  <c r="N114" i="1"/>
  <c r="M114" i="1"/>
  <c r="S113" i="1"/>
  <c r="R113" i="1"/>
  <c r="Q113" i="1"/>
  <c r="P113" i="1"/>
  <c r="O113" i="1"/>
  <c r="N113" i="1"/>
  <c r="M113" i="1"/>
  <c r="K113" i="1"/>
  <c r="F113" i="1"/>
  <c r="S112" i="1"/>
  <c r="R112" i="1"/>
  <c r="Q112" i="1"/>
  <c r="P112" i="1"/>
  <c r="O112" i="1"/>
  <c r="N112" i="1"/>
  <c r="M112" i="1"/>
  <c r="S111" i="1"/>
  <c r="R111" i="1"/>
  <c r="Q111" i="1"/>
  <c r="P111" i="1"/>
  <c r="O111" i="1"/>
  <c r="N111" i="1"/>
  <c r="M111" i="1"/>
  <c r="S110" i="1"/>
  <c r="R110" i="1"/>
  <c r="Q110" i="1"/>
  <c r="P110" i="1"/>
  <c r="O110" i="1"/>
  <c r="N110" i="1"/>
  <c r="M110" i="1"/>
  <c r="S109" i="1"/>
  <c r="R109" i="1"/>
  <c r="Q109" i="1"/>
  <c r="P109" i="1"/>
  <c r="O109" i="1"/>
  <c r="N109" i="1"/>
  <c r="M109" i="1"/>
  <c r="S108" i="1"/>
  <c r="R108" i="1"/>
  <c r="Q108" i="1"/>
  <c r="P108" i="1"/>
  <c r="O108" i="1"/>
  <c r="N108" i="1"/>
  <c r="M108" i="1"/>
  <c r="K108" i="1"/>
  <c r="K107" i="1" s="1"/>
  <c r="I108" i="1"/>
  <c r="I107" i="1" s="1"/>
  <c r="H108" i="1"/>
  <c r="H107" i="1" s="1"/>
  <c r="F108" i="1"/>
  <c r="F107" i="1" s="1"/>
  <c r="E108" i="1"/>
  <c r="E107" i="1" s="1"/>
  <c r="C108" i="1"/>
  <c r="C107" i="1" s="1"/>
  <c r="S107" i="1"/>
  <c r="R107" i="1"/>
  <c r="Q107" i="1"/>
  <c r="P107" i="1"/>
  <c r="O107" i="1"/>
  <c r="N107" i="1"/>
  <c r="M107" i="1"/>
  <c r="S106" i="1"/>
  <c r="R106" i="1"/>
  <c r="Q106" i="1"/>
  <c r="P106" i="1"/>
  <c r="O106" i="1"/>
  <c r="N106" i="1"/>
  <c r="M106" i="1"/>
  <c r="S105" i="1"/>
  <c r="R105" i="1"/>
  <c r="Q105" i="1"/>
  <c r="P105" i="1"/>
  <c r="O105" i="1"/>
  <c r="N105" i="1"/>
  <c r="M105" i="1"/>
  <c r="K105" i="1"/>
  <c r="I105" i="1"/>
  <c r="H105" i="1"/>
  <c r="F105" i="1"/>
  <c r="E105" i="1"/>
  <c r="C105" i="1"/>
  <c r="S104" i="1"/>
  <c r="R104" i="1"/>
  <c r="Q104" i="1"/>
  <c r="P104" i="1"/>
  <c r="O104" i="1"/>
  <c r="N104" i="1"/>
  <c r="M104" i="1"/>
  <c r="S103" i="1"/>
  <c r="R103" i="1"/>
  <c r="Q103" i="1"/>
  <c r="P103" i="1"/>
  <c r="O103" i="1"/>
  <c r="N103" i="1"/>
  <c r="M103" i="1"/>
  <c r="K103" i="1"/>
  <c r="I103" i="1"/>
  <c r="H103" i="1"/>
  <c r="F103" i="1"/>
  <c r="E103" i="1"/>
  <c r="C103" i="1"/>
  <c r="S102" i="1"/>
  <c r="R102" i="1"/>
  <c r="Q102" i="1"/>
  <c r="P102" i="1"/>
  <c r="O102" i="1"/>
  <c r="N102" i="1"/>
  <c r="M102" i="1"/>
  <c r="S101" i="1"/>
  <c r="R101" i="1"/>
  <c r="Q101" i="1"/>
  <c r="P101" i="1"/>
  <c r="O101" i="1"/>
  <c r="N101" i="1"/>
  <c r="M101" i="1"/>
  <c r="S100" i="1"/>
  <c r="R100" i="1"/>
  <c r="Q100" i="1"/>
  <c r="P100" i="1"/>
  <c r="O100" i="1"/>
  <c r="N100" i="1"/>
  <c r="M100" i="1"/>
  <c r="K100" i="1"/>
  <c r="I100" i="1"/>
  <c r="H100" i="1"/>
  <c r="F100" i="1"/>
  <c r="F99" i="1" s="1"/>
  <c r="E100" i="1"/>
  <c r="C100" i="1"/>
  <c r="C99" i="1" s="1"/>
  <c r="C98" i="1" s="1"/>
  <c r="S99" i="1"/>
  <c r="R99" i="1"/>
  <c r="Q99" i="1"/>
  <c r="P99" i="1"/>
  <c r="O99" i="1"/>
  <c r="N99" i="1"/>
  <c r="M99" i="1"/>
  <c r="I99" i="1"/>
  <c r="I98" i="1" s="1"/>
  <c r="S98" i="1"/>
  <c r="R98" i="1"/>
  <c r="Q98" i="1"/>
  <c r="P98" i="1"/>
  <c r="O98" i="1"/>
  <c r="N98" i="1"/>
  <c r="M98" i="1"/>
  <c r="S97" i="1"/>
  <c r="R97" i="1"/>
  <c r="Q97" i="1"/>
  <c r="P97" i="1"/>
  <c r="O97" i="1"/>
  <c r="N97" i="1"/>
  <c r="M97" i="1"/>
  <c r="S96" i="1"/>
  <c r="R96" i="1"/>
  <c r="Q96" i="1"/>
  <c r="P96" i="1"/>
  <c r="O96" i="1"/>
  <c r="N96" i="1"/>
  <c r="M96" i="1"/>
  <c r="K96" i="1"/>
  <c r="K95" i="1" s="1"/>
  <c r="I96" i="1"/>
  <c r="H96" i="1"/>
  <c r="F96" i="1"/>
  <c r="F95" i="1" s="1"/>
  <c r="E96" i="1"/>
  <c r="E95" i="1" s="1"/>
  <c r="C96" i="1"/>
  <c r="C95" i="1" s="1"/>
  <c r="S95" i="1"/>
  <c r="R95" i="1"/>
  <c r="Q95" i="1"/>
  <c r="P95" i="1"/>
  <c r="O95" i="1"/>
  <c r="N95" i="1"/>
  <c r="M95" i="1"/>
  <c r="I95" i="1"/>
  <c r="H95" i="1"/>
  <c r="S94" i="1"/>
  <c r="R94" i="1"/>
  <c r="Q94" i="1"/>
  <c r="P94" i="1"/>
  <c r="O94" i="1"/>
  <c r="N94" i="1"/>
  <c r="M94" i="1"/>
  <c r="S93" i="1"/>
  <c r="R93" i="1"/>
  <c r="Q93" i="1"/>
  <c r="P93" i="1"/>
  <c r="O93" i="1"/>
  <c r="N93" i="1"/>
  <c r="M93" i="1"/>
  <c r="K93" i="1"/>
  <c r="K92" i="1" s="1"/>
  <c r="I93" i="1"/>
  <c r="I92" i="1" s="1"/>
  <c r="H93" i="1"/>
  <c r="H92" i="1" s="1"/>
  <c r="F93" i="1"/>
  <c r="F92" i="1" s="1"/>
  <c r="E93" i="1"/>
  <c r="E92" i="1" s="1"/>
  <c r="C93" i="1"/>
  <c r="C92" i="1" s="1"/>
  <c r="S92" i="1"/>
  <c r="R92" i="1"/>
  <c r="Q92" i="1"/>
  <c r="P92" i="1"/>
  <c r="O92" i="1"/>
  <c r="N92" i="1"/>
  <c r="M92" i="1"/>
  <c r="S91" i="1"/>
  <c r="R91" i="1"/>
  <c r="Q91" i="1"/>
  <c r="P91" i="1"/>
  <c r="O91" i="1"/>
  <c r="N91" i="1"/>
  <c r="M91" i="1"/>
  <c r="S90" i="1"/>
  <c r="R90" i="1"/>
  <c r="Q90" i="1"/>
  <c r="P90" i="1"/>
  <c r="O90" i="1"/>
  <c r="N90" i="1"/>
  <c r="M90" i="1"/>
  <c r="K90" i="1"/>
  <c r="I90" i="1"/>
  <c r="H90" i="1"/>
  <c r="F90" i="1"/>
  <c r="E90" i="1"/>
  <c r="C90" i="1"/>
  <c r="S89" i="1"/>
  <c r="R89" i="1"/>
  <c r="Q89" i="1"/>
  <c r="P89" i="1"/>
  <c r="O89" i="1"/>
  <c r="N89" i="1"/>
  <c r="M89" i="1"/>
  <c r="S88" i="1"/>
  <c r="R88" i="1"/>
  <c r="Q88" i="1"/>
  <c r="P88" i="1"/>
  <c r="O88" i="1"/>
  <c r="N88" i="1"/>
  <c r="M88" i="1"/>
  <c r="K88" i="1"/>
  <c r="I88" i="1"/>
  <c r="H88" i="1"/>
  <c r="F88" i="1"/>
  <c r="E88" i="1"/>
  <c r="C88" i="1"/>
  <c r="S87" i="1"/>
  <c r="R87" i="1"/>
  <c r="Q87" i="1"/>
  <c r="P87" i="1"/>
  <c r="O87" i="1"/>
  <c r="N87" i="1"/>
  <c r="M87" i="1"/>
  <c r="S86" i="1"/>
  <c r="R86" i="1"/>
  <c r="Q86" i="1"/>
  <c r="P86" i="1"/>
  <c r="O86" i="1"/>
  <c r="N86" i="1"/>
  <c r="M86" i="1"/>
  <c r="K86" i="1"/>
  <c r="I86" i="1"/>
  <c r="I85" i="1" s="1"/>
  <c r="H86" i="1"/>
  <c r="H85" i="1" s="1"/>
  <c r="F86" i="1"/>
  <c r="E86" i="1"/>
  <c r="C86" i="1"/>
  <c r="C85" i="1" s="1"/>
  <c r="S85" i="1"/>
  <c r="R85" i="1"/>
  <c r="Q85" i="1"/>
  <c r="P85" i="1"/>
  <c r="O85" i="1"/>
  <c r="N85" i="1"/>
  <c r="M85" i="1"/>
  <c r="S84" i="1"/>
  <c r="R84" i="1"/>
  <c r="Q84" i="1"/>
  <c r="P84" i="1"/>
  <c r="O84" i="1"/>
  <c r="N84" i="1"/>
  <c r="M84" i="1"/>
  <c r="S83" i="1"/>
  <c r="R83" i="1"/>
  <c r="Q83" i="1"/>
  <c r="P83" i="1"/>
  <c r="O83" i="1"/>
  <c r="N83" i="1"/>
  <c r="M83" i="1"/>
  <c r="K83" i="1"/>
  <c r="I83" i="1"/>
  <c r="H83" i="1"/>
  <c r="F83" i="1"/>
  <c r="E83" i="1"/>
  <c r="C83" i="1"/>
  <c r="S82" i="1"/>
  <c r="R82" i="1"/>
  <c r="Q82" i="1"/>
  <c r="P82" i="1"/>
  <c r="O82" i="1"/>
  <c r="N82" i="1"/>
  <c r="M82" i="1"/>
  <c r="S81" i="1"/>
  <c r="R81" i="1"/>
  <c r="Q81" i="1"/>
  <c r="P81" i="1"/>
  <c r="O81" i="1"/>
  <c r="N81" i="1"/>
  <c r="M81" i="1"/>
  <c r="K81" i="1"/>
  <c r="I81" i="1"/>
  <c r="H81" i="1"/>
  <c r="F81" i="1"/>
  <c r="E81" i="1"/>
  <c r="C81" i="1"/>
  <c r="S80" i="1"/>
  <c r="R80" i="1"/>
  <c r="Q80" i="1"/>
  <c r="P80" i="1"/>
  <c r="O80" i="1"/>
  <c r="N80" i="1"/>
  <c r="M80" i="1"/>
  <c r="S79" i="1"/>
  <c r="R79" i="1"/>
  <c r="Q79" i="1"/>
  <c r="P79" i="1"/>
  <c r="O79" i="1"/>
  <c r="N79" i="1"/>
  <c r="M79" i="1"/>
  <c r="K79" i="1"/>
  <c r="I79" i="1"/>
  <c r="H79" i="1"/>
  <c r="F79" i="1"/>
  <c r="E79" i="1"/>
  <c r="C79" i="1"/>
  <c r="S78" i="1"/>
  <c r="R78" i="1"/>
  <c r="Q78" i="1"/>
  <c r="P78" i="1"/>
  <c r="O78" i="1"/>
  <c r="N78" i="1"/>
  <c r="M78" i="1"/>
  <c r="S77" i="1"/>
  <c r="R77" i="1"/>
  <c r="Q77" i="1"/>
  <c r="P77" i="1"/>
  <c r="O77" i="1"/>
  <c r="N77" i="1"/>
  <c r="M77" i="1"/>
  <c r="S76" i="1"/>
  <c r="R76" i="1"/>
  <c r="Q76" i="1"/>
  <c r="P76" i="1"/>
  <c r="O76" i="1"/>
  <c r="N76" i="1"/>
  <c r="M76" i="1"/>
  <c r="S75" i="1"/>
  <c r="R75" i="1"/>
  <c r="Q75" i="1"/>
  <c r="P75" i="1"/>
  <c r="O75" i="1"/>
  <c r="N75" i="1"/>
  <c r="M75" i="1"/>
  <c r="S74" i="1"/>
  <c r="R74" i="1"/>
  <c r="Q74" i="1"/>
  <c r="P74" i="1"/>
  <c r="O74" i="1"/>
  <c r="N74" i="1"/>
  <c r="M74" i="1"/>
  <c r="S73" i="1"/>
  <c r="R73" i="1"/>
  <c r="Q73" i="1"/>
  <c r="P73" i="1"/>
  <c r="O73" i="1"/>
  <c r="N73" i="1"/>
  <c r="M73" i="1"/>
  <c r="S72" i="1"/>
  <c r="R72" i="1"/>
  <c r="Q72" i="1"/>
  <c r="P72" i="1"/>
  <c r="O72" i="1"/>
  <c r="N72" i="1"/>
  <c r="M72" i="1"/>
  <c r="S71" i="1"/>
  <c r="R71" i="1"/>
  <c r="Q71" i="1"/>
  <c r="P71" i="1"/>
  <c r="O71" i="1"/>
  <c r="N71" i="1"/>
  <c r="M71" i="1"/>
  <c r="S70" i="1"/>
  <c r="R70" i="1"/>
  <c r="Q70" i="1"/>
  <c r="P70" i="1"/>
  <c r="O70" i="1"/>
  <c r="N70" i="1"/>
  <c r="M70" i="1"/>
  <c r="K70" i="1"/>
  <c r="I70" i="1"/>
  <c r="H70" i="1"/>
  <c r="F70" i="1"/>
  <c r="E70" i="1"/>
  <c r="C70" i="1"/>
  <c r="S69" i="1"/>
  <c r="R69" i="1"/>
  <c r="Q69" i="1"/>
  <c r="P69" i="1"/>
  <c r="O69" i="1"/>
  <c r="N69" i="1"/>
  <c r="M69" i="1"/>
  <c r="S68" i="1"/>
  <c r="R68" i="1"/>
  <c r="Q68" i="1"/>
  <c r="P68" i="1"/>
  <c r="O68" i="1"/>
  <c r="N68" i="1"/>
  <c r="M68" i="1"/>
  <c r="S67" i="1"/>
  <c r="R67" i="1"/>
  <c r="Q67" i="1"/>
  <c r="P67" i="1"/>
  <c r="O67" i="1"/>
  <c r="N67" i="1"/>
  <c r="M67" i="1"/>
  <c r="S66" i="1"/>
  <c r="R66" i="1"/>
  <c r="Q66" i="1"/>
  <c r="P66" i="1"/>
  <c r="O66" i="1"/>
  <c r="N66" i="1"/>
  <c r="M66" i="1"/>
  <c r="K66" i="1"/>
  <c r="I66" i="1"/>
  <c r="H66" i="1"/>
  <c r="F66" i="1"/>
  <c r="E66" i="1"/>
  <c r="C66" i="1"/>
  <c r="S65" i="1"/>
  <c r="R65" i="1"/>
  <c r="Q65" i="1"/>
  <c r="P65" i="1"/>
  <c r="O65" i="1"/>
  <c r="N65" i="1"/>
  <c r="M65" i="1"/>
  <c r="S64" i="1"/>
  <c r="R64" i="1"/>
  <c r="Q64" i="1"/>
  <c r="P64" i="1"/>
  <c r="O64" i="1"/>
  <c r="N64" i="1"/>
  <c r="M64" i="1"/>
  <c r="S63" i="1"/>
  <c r="R63" i="1"/>
  <c r="Q63" i="1"/>
  <c r="P63" i="1"/>
  <c r="O63" i="1"/>
  <c r="N63" i="1"/>
  <c r="M63" i="1"/>
  <c r="S62" i="1"/>
  <c r="R62" i="1"/>
  <c r="Q62" i="1"/>
  <c r="P62" i="1"/>
  <c r="O62" i="1"/>
  <c r="N62" i="1"/>
  <c r="M62" i="1"/>
  <c r="S61" i="1"/>
  <c r="R61" i="1"/>
  <c r="Q61" i="1"/>
  <c r="P61" i="1"/>
  <c r="O61" i="1"/>
  <c r="N61" i="1"/>
  <c r="M61" i="1"/>
  <c r="K61" i="1"/>
  <c r="I61" i="1"/>
  <c r="H61" i="1"/>
  <c r="F61" i="1"/>
  <c r="E61" i="1"/>
  <c r="C61" i="1"/>
  <c r="S60" i="1"/>
  <c r="R60" i="1"/>
  <c r="Q60" i="1"/>
  <c r="P60" i="1"/>
  <c r="O60" i="1"/>
  <c r="N60" i="1"/>
  <c r="M60" i="1"/>
  <c r="S59" i="1"/>
  <c r="R59" i="1"/>
  <c r="Q59" i="1"/>
  <c r="P59" i="1"/>
  <c r="O59" i="1"/>
  <c r="N59" i="1"/>
  <c r="M59" i="1"/>
  <c r="S58" i="1"/>
  <c r="R58" i="1"/>
  <c r="Q58" i="1"/>
  <c r="P58" i="1"/>
  <c r="O58" i="1"/>
  <c r="N58" i="1"/>
  <c r="M58" i="1"/>
  <c r="H58" i="1"/>
  <c r="H56" i="1" s="1"/>
  <c r="S57" i="1"/>
  <c r="R57" i="1"/>
  <c r="Q57" i="1"/>
  <c r="P57" i="1"/>
  <c r="O57" i="1"/>
  <c r="N57" i="1"/>
  <c r="M57" i="1"/>
  <c r="S56" i="1"/>
  <c r="R56" i="1"/>
  <c r="Q56" i="1"/>
  <c r="P56" i="1"/>
  <c r="O56" i="1"/>
  <c r="N56" i="1"/>
  <c r="M56" i="1"/>
  <c r="S55" i="1"/>
  <c r="R55" i="1"/>
  <c r="Q55" i="1"/>
  <c r="P55" i="1"/>
  <c r="O55" i="1"/>
  <c r="N55" i="1"/>
  <c r="M55" i="1"/>
  <c r="S54" i="1"/>
  <c r="R54" i="1"/>
  <c r="Q54" i="1"/>
  <c r="P54" i="1"/>
  <c r="O54" i="1"/>
  <c r="N54" i="1"/>
  <c r="M54" i="1"/>
  <c r="S53" i="1"/>
  <c r="R53" i="1"/>
  <c r="Q53" i="1"/>
  <c r="P53" i="1"/>
  <c r="O53" i="1"/>
  <c r="N53" i="1"/>
  <c r="M53" i="1"/>
  <c r="K53" i="1"/>
  <c r="I53" i="1"/>
  <c r="H53" i="1"/>
  <c r="F53" i="1"/>
  <c r="E53" i="1"/>
  <c r="C53" i="1"/>
  <c r="S52" i="1"/>
  <c r="R52" i="1"/>
  <c r="Q52" i="1"/>
  <c r="P52" i="1"/>
  <c r="O52" i="1"/>
  <c r="N52" i="1"/>
  <c r="M52" i="1"/>
  <c r="S51" i="1"/>
  <c r="R51" i="1"/>
  <c r="Q51" i="1"/>
  <c r="P51" i="1"/>
  <c r="O51" i="1"/>
  <c r="N51" i="1"/>
  <c r="M51" i="1"/>
  <c r="K51" i="1"/>
  <c r="I51" i="1"/>
  <c r="I50" i="1" s="1"/>
  <c r="H51" i="1"/>
  <c r="H50" i="1" s="1"/>
  <c r="F51" i="1"/>
  <c r="E51" i="1"/>
  <c r="C51" i="1"/>
  <c r="C50" i="1" s="1"/>
  <c r="S50" i="1"/>
  <c r="R50" i="1"/>
  <c r="Q50" i="1"/>
  <c r="P50" i="1"/>
  <c r="O50" i="1"/>
  <c r="N50" i="1"/>
  <c r="M50" i="1"/>
  <c r="S49" i="1"/>
  <c r="R49" i="1"/>
  <c r="Q49" i="1"/>
  <c r="P49" i="1"/>
  <c r="O49" i="1"/>
  <c r="N49" i="1"/>
  <c r="M49" i="1"/>
  <c r="S48" i="1"/>
  <c r="R48" i="1"/>
  <c r="Q48" i="1"/>
  <c r="P48" i="1"/>
  <c r="O48" i="1"/>
  <c r="N48" i="1"/>
  <c r="M48" i="1"/>
  <c r="S47" i="1"/>
  <c r="R47" i="1"/>
  <c r="Q47" i="1"/>
  <c r="P47" i="1"/>
  <c r="O47" i="1"/>
  <c r="N47" i="1"/>
  <c r="M47" i="1"/>
  <c r="S46" i="1"/>
  <c r="R46" i="1"/>
  <c r="Q46" i="1"/>
  <c r="P46" i="1"/>
  <c r="O46" i="1"/>
  <c r="N46" i="1"/>
  <c r="M46" i="1"/>
  <c r="K46" i="1"/>
  <c r="I46" i="1"/>
  <c r="H46" i="1"/>
  <c r="F46" i="1"/>
  <c r="E46" i="1"/>
  <c r="C46" i="1"/>
  <c r="S45" i="1"/>
  <c r="R45" i="1"/>
  <c r="Q45" i="1"/>
  <c r="P45" i="1"/>
  <c r="O45" i="1"/>
  <c r="N45" i="1"/>
  <c r="M45" i="1"/>
  <c r="S44" i="1"/>
  <c r="R44" i="1"/>
  <c r="Q44" i="1"/>
  <c r="P44" i="1"/>
  <c r="O44" i="1"/>
  <c r="N44" i="1"/>
  <c r="M44" i="1"/>
  <c r="S43" i="1"/>
  <c r="R43" i="1"/>
  <c r="Q43" i="1"/>
  <c r="P43" i="1"/>
  <c r="O43" i="1"/>
  <c r="N43" i="1"/>
  <c r="M43" i="1"/>
  <c r="K43" i="1"/>
  <c r="I43" i="1"/>
  <c r="H43" i="1"/>
  <c r="F43" i="1"/>
  <c r="E43" i="1"/>
  <c r="C43" i="1"/>
  <c r="S42" i="1"/>
  <c r="R42" i="1"/>
  <c r="Q42" i="1"/>
  <c r="P42" i="1"/>
  <c r="O42" i="1"/>
  <c r="N42" i="1"/>
  <c r="M42" i="1"/>
  <c r="H42" i="1"/>
  <c r="S41" i="1"/>
  <c r="R41" i="1"/>
  <c r="Q41" i="1"/>
  <c r="P41" i="1"/>
  <c r="O41" i="1"/>
  <c r="N41" i="1"/>
  <c r="M41" i="1"/>
  <c r="S40" i="1"/>
  <c r="R40" i="1"/>
  <c r="Q40" i="1"/>
  <c r="P40" i="1"/>
  <c r="O40" i="1"/>
  <c r="N40" i="1"/>
  <c r="M40" i="1"/>
  <c r="K40" i="1"/>
  <c r="I40" i="1"/>
  <c r="H40" i="1"/>
  <c r="F40" i="1"/>
  <c r="E40" i="1"/>
  <c r="C40" i="1"/>
  <c r="S39" i="1"/>
  <c r="R39" i="1"/>
  <c r="Q39" i="1"/>
  <c r="P39" i="1"/>
  <c r="O39" i="1"/>
  <c r="N39" i="1"/>
  <c r="M39" i="1"/>
  <c r="S38" i="1"/>
  <c r="R38" i="1"/>
  <c r="Q38" i="1"/>
  <c r="P38" i="1"/>
  <c r="O38" i="1"/>
  <c r="N38" i="1"/>
  <c r="M38" i="1"/>
  <c r="S37" i="1"/>
  <c r="R37" i="1"/>
  <c r="Q37" i="1"/>
  <c r="P37" i="1"/>
  <c r="O37" i="1"/>
  <c r="N37" i="1"/>
  <c r="M37" i="1"/>
  <c r="S36" i="1"/>
  <c r="R36" i="1"/>
  <c r="Q36" i="1"/>
  <c r="P36" i="1"/>
  <c r="O36" i="1"/>
  <c r="N36" i="1"/>
  <c r="M36" i="1"/>
  <c r="K36" i="1"/>
  <c r="I36" i="1"/>
  <c r="H36" i="1"/>
  <c r="F36" i="1"/>
  <c r="E36" i="1"/>
  <c r="C36" i="1"/>
  <c r="S35" i="1"/>
  <c r="R35" i="1"/>
  <c r="Q35" i="1"/>
  <c r="P35" i="1"/>
  <c r="O35" i="1"/>
  <c r="N35" i="1"/>
  <c r="M35" i="1"/>
  <c r="S34" i="1"/>
  <c r="R34" i="1"/>
  <c r="Q34" i="1"/>
  <c r="P34" i="1"/>
  <c r="O34" i="1"/>
  <c r="N34" i="1"/>
  <c r="M34" i="1"/>
  <c r="S33" i="1"/>
  <c r="R33" i="1"/>
  <c r="Q33" i="1"/>
  <c r="P33" i="1"/>
  <c r="O33" i="1"/>
  <c r="N33" i="1"/>
  <c r="M33" i="1"/>
  <c r="K33" i="1"/>
  <c r="I33" i="1"/>
  <c r="H33" i="1"/>
  <c r="F33" i="1"/>
  <c r="E33" i="1"/>
  <c r="C33" i="1"/>
  <c r="S32" i="1"/>
  <c r="R32" i="1"/>
  <c r="Q32" i="1"/>
  <c r="P32" i="1"/>
  <c r="O32" i="1"/>
  <c r="N32" i="1"/>
  <c r="M32" i="1"/>
  <c r="S31" i="1"/>
  <c r="R31" i="1"/>
  <c r="Q31" i="1"/>
  <c r="P31" i="1"/>
  <c r="O31" i="1"/>
  <c r="N31" i="1"/>
  <c r="M31" i="1"/>
  <c r="S30" i="1"/>
  <c r="R30" i="1"/>
  <c r="Q30" i="1"/>
  <c r="P30" i="1"/>
  <c r="O30" i="1"/>
  <c r="N30" i="1"/>
  <c r="M30" i="1"/>
  <c r="K30" i="1"/>
  <c r="I30" i="1"/>
  <c r="H30" i="1"/>
  <c r="F30" i="1"/>
  <c r="E30" i="1"/>
  <c r="C30" i="1"/>
  <c r="S29" i="1"/>
  <c r="R29" i="1"/>
  <c r="Q29" i="1"/>
  <c r="P29" i="1"/>
  <c r="O29" i="1"/>
  <c r="N29" i="1"/>
  <c r="M29" i="1"/>
  <c r="S28" i="1"/>
  <c r="R28" i="1"/>
  <c r="Q28" i="1"/>
  <c r="P28" i="1"/>
  <c r="O28" i="1"/>
  <c r="N28" i="1"/>
  <c r="M28" i="1"/>
  <c r="S27" i="1"/>
  <c r="R27" i="1"/>
  <c r="Q27" i="1"/>
  <c r="P27" i="1"/>
  <c r="O27" i="1"/>
  <c r="N27" i="1"/>
  <c r="M27" i="1"/>
  <c r="K27" i="1"/>
  <c r="I27" i="1"/>
  <c r="H27" i="1"/>
  <c r="F27" i="1"/>
  <c r="E27" i="1"/>
  <c r="C27" i="1"/>
  <c r="S26" i="1"/>
  <c r="R26" i="1"/>
  <c r="Q26" i="1"/>
  <c r="P26" i="1"/>
  <c r="O26" i="1"/>
  <c r="N26" i="1"/>
  <c r="M26" i="1"/>
  <c r="S25" i="1"/>
  <c r="R25" i="1"/>
  <c r="Q25" i="1"/>
  <c r="P25" i="1"/>
  <c r="O25" i="1"/>
  <c r="N25" i="1"/>
  <c r="M25" i="1"/>
  <c r="S24" i="1"/>
  <c r="R24" i="1"/>
  <c r="Q24" i="1"/>
  <c r="P24" i="1"/>
  <c r="O24" i="1"/>
  <c r="N24" i="1"/>
  <c r="M24" i="1"/>
  <c r="S23" i="1"/>
  <c r="R23" i="1"/>
  <c r="Q23" i="1"/>
  <c r="P23" i="1"/>
  <c r="O23" i="1"/>
  <c r="N23" i="1"/>
  <c r="M23" i="1"/>
  <c r="S22" i="1"/>
  <c r="R22" i="1"/>
  <c r="Q22" i="1"/>
  <c r="P22" i="1"/>
  <c r="O22" i="1"/>
  <c r="N22" i="1"/>
  <c r="M22" i="1"/>
  <c r="S21" i="1"/>
  <c r="R21" i="1"/>
  <c r="Q21" i="1"/>
  <c r="P21" i="1"/>
  <c r="O21" i="1"/>
  <c r="N21" i="1"/>
  <c r="M21" i="1"/>
  <c r="K21" i="1"/>
  <c r="I21" i="1"/>
  <c r="H21" i="1"/>
  <c r="F21" i="1"/>
  <c r="E21" i="1"/>
  <c r="C21" i="1"/>
  <c r="S20" i="1"/>
  <c r="R20" i="1"/>
  <c r="Q20" i="1"/>
  <c r="P20" i="1"/>
  <c r="O20" i="1"/>
  <c r="N20" i="1"/>
  <c r="M20" i="1"/>
  <c r="S19" i="1"/>
  <c r="R19" i="1"/>
  <c r="Q19" i="1"/>
  <c r="P19" i="1"/>
  <c r="O19" i="1"/>
  <c r="N19" i="1"/>
  <c r="M19" i="1"/>
  <c r="S18" i="1"/>
  <c r="R18" i="1"/>
  <c r="Q18" i="1"/>
  <c r="P18" i="1"/>
  <c r="O18" i="1"/>
  <c r="N18" i="1"/>
  <c r="M18" i="1"/>
  <c r="S17" i="1"/>
  <c r="R17" i="1"/>
  <c r="Q17" i="1"/>
  <c r="P17" i="1"/>
  <c r="O17" i="1"/>
  <c r="N17" i="1"/>
  <c r="M17" i="1"/>
  <c r="S16" i="1"/>
  <c r="R16" i="1"/>
  <c r="Q16" i="1"/>
  <c r="P16" i="1"/>
  <c r="O16" i="1"/>
  <c r="N16" i="1"/>
  <c r="M16" i="1"/>
  <c r="S15" i="1"/>
  <c r="R15" i="1"/>
  <c r="Q15" i="1"/>
  <c r="P15" i="1"/>
  <c r="O15" i="1"/>
  <c r="N15" i="1"/>
  <c r="M15" i="1"/>
  <c r="S14" i="1"/>
  <c r="R14" i="1"/>
  <c r="Q14" i="1"/>
  <c r="P14" i="1"/>
  <c r="O14" i="1"/>
  <c r="N14" i="1"/>
  <c r="M14" i="1"/>
  <c r="S13" i="1"/>
  <c r="R13" i="1"/>
  <c r="Q13" i="1"/>
  <c r="P13" i="1"/>
  <c r="O13" i="1"/>
  <c r="N13" i="1"/>
  <c r="M13" i="1"/>
  <c r="K13" i="1"/>
  <c r="I13" i="1"/>
  <c r="H13" i="1"/>
  <c r="F13" i="1"/>
  <c r="E13" i="1"/>
  <c r="C13" i="1"/>
  <c r="S12" i="1"/>
  <c r="R12" i="1"/>
  <c r="Q12" i="1"/>
  <c r="P12" i="1"/>
  <c r="O12" i="1"/>
  <c r="N12" i="1"/>
  <c r="M12" i="1"/>
  <c r="S11" i="1"/>
  <c r="R11" i="1"/>
  <c r="Q11" i="1"/>
  <c r="P11" i="1"/>
  <c r="O11" i="1"/>
  <c r="N11" i="1"/>
  <c r="M11" i="1"/>
  <c r="S10" i="1"/>
  <c r="R10" i="1"/>
  <c r="Q10" i="1"/>
  <c r="P10" i="1"/>
  <c r="O10" i="1"/>
  <c r="N10" i="1"/>
  <c r="M10" i="1"/>
  <c r="K10" i="1"/>
  <c r="I10" i="1"/>
  <c r="I9" i="1" s="1"/>
  <c r="I8" i="1" s="1"/>
  <c r="H10" i="1"/>
  <c r="H9" i="1" s="1"/>
  <c r="F10" i="1"/>
  <c r="F9" i="1" s="1"/>
  <c r="F8" i="1" s="1"/>
  <c r="E10" i="1"/>
  <c r="C10" i="1"/>
  <c r="C9" i="1" s="1"/>
  <c r="C8" i="1" s="1"/>
  <c r="S9" i="1"/>
  <c r="R9" i="1"/>
  <c r="Q9" i="1"/>
  <c r="P9" i="1"/>
  <c r="O9" i="1"/>
  <c r="N9" i="1"/>
  <c r="M9" i="1"/>
  <c r="K9" i="1"/>
  <c r="E9" i="1"/>
  <c r="S8" i="1"/>
  <c r="R8" i="1"/>
  <c r="Q8" i="1"/>
  <c r="P8" i="1"/>
  <c r="O8" i="1"/>
  <c r="N8" i="1"/>
  <c r="M8" i="1"/>
  <c r="S7" i="1"/>
  <c r="R7" i="1"/>
  <c r="Q7" i="1"/>
  <c r="P7" i="1"/>
  <c r="O7" i="1"/>
  <c r="N7" i="1"/>
  <c r="M7" i="1"/>
  <c r="S6" i="1"/>
  <c r="R6" i="1"/>
  <c r="Q6" i="1"/>
  <c r="P6" i="1"/>
  <c r="O6" i="1"/>
  <c r="N6" i="1"/>
  <c r="M6" i="1"/>
  <c r="I42" i="1" l="1"/>
  <c r="E235" i="1"/>
  <c r="E234" i="1" s="1"/>
  <c r="F288" i="1"/>
  <c r="K288" i="1"/>
  <c r="F331" i="1"/>
  <c r="F98" i="1"/>
  <c r="C19" i="1"/>
  <c r="C18" i="1" s="1"/>
  <c r="C7" i="1" s="1"/>
  <c r="I19" i="1"/>
  <c r="I18" i="1" s="1"/>
  <c r="E19" i="1"/>
  <c r="E18" i="1" s="1"/>
  <c r="E42" i="1"/>
  <c r="K42" i="1"/>
  <c r="F42" i="1"/>
  <c r="C58" i="1"/>
  <c r="C56" i="1" s="1"/>
  <c r="I58" i="1"/>
  <c r="I56" i="1" s="1"/>
  <c r="F139" i="1"/>
  <c r="F138" i="1" s="1"/>
  <c r="K156" i="1"/>
  <c r="E245" i="1"/>
  <c r="I331" i="1"/>
  <c r="C139" i="1"/>
  <c r="I139" i="1"/>
  <c r="K173" i="1"/>
  <c r="K172" i="1" s="1"/>
  <c r="K171" i="1" s="1"/>
  <c r="H139" i="1"/>
  <c r="H288" i="1"/>
  <c r="H331" i="1"/>
  <c r="H8" i="1"/>
  <c r="C42" i="1"/>
  <c r="C126" i="1"/>
  <c r="H126" i="1"/>
  <c r="F156" i="1"/>
  <c r="D194" i="1"/>
  <c r="D173" i="1" s="1"/>
  <c r="D172" i="1" s="1"/>
  <c r="C331" i="1"/>
  <c r="E331" i="1"/>
  <c r="E8" i="1"/>
  <c r="K8" i="1"/>
  <c r="F19" i="1"/>
  <c r="F18" i="1" s="1"/>
  <c r="F7" i="1" s="1"/>
  <c r="K19" i="1"/>
  <c r="K18" i="1" s="1"/>
  <c r="F50" i="1"/>
  <c r="E58" i="1"/>
  <c r="E56" i="1" s="1"/>
  <c r="K58" i="1"/>
  <c r="K56" i="1" s="1"/>
  <c r="E85" i="1"/>
  <c r="E78" i="1" s="1"/>
  <c r="K85" i="1"/>
  <c r="H173" i="1"/>
  <c r="G173" i="1"/>
  <c r="G172" i="1" s="1"/>
  <c r="G171" i="1" s="1"/>
  <c r="G371" i="1" s="1"/>
  <c r="F58" i="1"/>
  <c r="F56" i="1" s="1"/>
  <c r="K78" i="1"/>
  <c r="F85" i="1"/>
  <c r="H99" i="1"/>
  <c r="H98" i="1" s="1"/>
  <c r="E113" i="1"/>
  <c r="E112" i="1" s="1"/>
  <c r="H121" i="1"/>
  <c r="E129" i="1"/>
  <c r="E126" i="1" s="1"/>
  <c r="K129" i="1"/>
  <c r="K126" i="1" s="1"/>
  <c r="E139" i="1"/>
  <c r="K139" i="1"/>
  <c r="F78" i="1"/>
  <c r="E99" i="1"/>
  <c r="E98" i="1" s="1"/>
  <c r="K99" i="1"/>
  <c r="K98" i="1" s="1"/>
  <c r="H156" i="1"/>
  <c r="E50" i="1"/>
  <c r="K50" i="1"/>
  <c r="C156" i="1"/>
  <c r="I156" i="1"/>
  <c r="I173" i="1"/>
  <c r="I172" i="1" s="1"/>
  <c r="I171" i="1" s="1"/>
  <c r="J173" i="1"/>
  <c r="J172" i="1" s="1"/>
  <c r="J171" i="1" s="1"/>
  <c r="J371" i="1" s="1"/>
  <c r="H19" i="1"/>
  <c r="H18" i="1" s="1"/>
  <c r="H7" i="1" s="1"/>
  <c r="I7" i="1"/>
  <c r="K7" i="1"/>
  <c r="E173" i="1"/>
  <c r="C78" i="1"/>
  <c r="I78" i="1"/>
  <c r="C113" i="1"/>
  <c r="C112" i="1" s="1"/>
  <c r="I126" i="1"/>
  <c r="C147" i="1"/>
  <c r="I147" i="1"/>
  <c r="I138" i="1" s="1"/>
  <c r="H147" i="1"/>
  <c r="H138" i="1" s="1"/>
  <c r="E156" i="1"/>
  <c r="C173" i="1"/>
  <c r="C172" i="1" s="1"/>
  <c r="C171" i="1" s="1"/>
  <c r="F173" i="1"/>
  <c r="F112" i="1"/>
  <c r="H78" i="1"/>
  <c r="H113" i="1"/>
  <c r="H112" i="1" s="1"/>
  <c r="E138" i="1"/>
  <c r="E77" i="1" s="1"/>
  <c r="K138" i="1"/>
  <c r="F172" i="1" l="1"/>
  <c r="F171" i="1" s="1"/>
  <c r="H172" i="1"/>
  <c r="H171" i="1" s="1"/>
  <c r="D371" i="1"/>
  <c r="D171" i="1"/>
  <c r="C138" i="1"/>
  <c r="E172" i="1"/>
  <c r="E171" i="1" s="1"/>
  <c r="E6" i="1"/>
  <c r="F77" i="1"/>
  <c r="F6" i="1" s="1"/>
  <c r="F371" i="1" s="1"/>
  <c r="K77" i="1"/>
  <c r="E7" i="1"/>
  <c r="C77" i="1"/>
  <c r="C6" i="1" s="1"/>
  <c r="C371" i="1" s="1"/>
  <c r="H77" i="1"/>
  <c r="H6" i="1" s="1"/>
  <c r="K6" i="1"/>
  <c r="K371" i="1" s="1"/>
  <c r="I77" i="1"/>
  <c r="I6" i="1" s="1"/>
  <c r="I371" i="1" s="1"/>
  <c r="H371" i="1" l="1"/>
  <c r="E371" i="1"/>
</calcChain>
</file>

<file path=xl/sharedStrings.xml><?xml version="1.0" encoding="utf-8"?>
<sst xmlns="http://schemas.openxmlformats.org/spreadsheetml/2006/main" count="746" uniqueCount="740">
  <si>
    <t xml:space="preserve">Таблица отклонений доходов бюджета Ханты-Мансийского автономного округа - Югры на 2021-2023 годы </t>
  </si>
  <si>
    <t>(тыс. рублей)</t>
  </si>
  <si>
    <t>Код бюджетной классификации Российской Федерации</t>
  </si>
  <si>
    <t>Наименование кода классификации доходов</t>
  </si>
  <si>
    <t>Сумма на 2021 год</t>
  </si>
  <si>
    <t>Сумма на 2022 год</t>
  </si>
  <si>
    <t>Сумма на 2023 год</t>
  </si>
  <si>
    <t>уточнения</t>
  </si>
  <si>
    <t>уточненный план</t>
  </si>
  <si>
    <t>1 00 00 000 00 0000 000</t>
  </si>
  <si>
    <t>НАЛОГОВЫЕ И НЕНАЛОГОВЫЕ ДОХОДЫ</t>
  </si>
  <si>
    <t>НАЛОГОВЫЕ ДОХОДЫ</t>
  </si>
  <si>
    <t>1 01 00 000 00 0000 000</t>
  </si>
  <si>
    <t>НАЛОГИ НА ПРИБЫЛЬ, ДОХОДЫ</t>
  </si>
  <si>
    <t>1 01 01 000 00 0000 110</t>
  </si>
  <si>
    <t>Налог на прибыль организаций</t>
  </si>
  <si>
    <t>1 01 01 010 00 0000 110</t>
  </si>
  <si>
    <t>Налог на прибыль организаций, зачисляемый в бюджеты бюджетной системы Российской Федерации по соответствующим ставкам</t>
  </si>
  <si>
    <t>1 01 01 012 02 0000 110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</si>
  <si>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</si>
  <si>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1 01 01 014 02 0000 110</t>
  </si>
  <si>
    <t>Налог на прибыль организаций консолидированных групп налогоплательщиков, зачисляемый в бюджеты субъектов Российской Федерации</t>
  </si>
  <si>
    <t>1 01 02 000 01 0000 110</t>
  </si>
  <si>
    <t>Налог на доходы физических лиц</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</si>
  <si>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</si>
  <si>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</si>
  <si>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</si>
  <si>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</si>
  <si>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</si>
  <si>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</si>
  <si>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</si>
  <si>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</si>
  <si>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</si>
  <si>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</si>
  <si>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</si>
  <si>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</si>
  <si>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1 03 02 100 01 0000 110</t>
  </si>
  <si>
    <t>Акцизы на пиво, производимое на территории Российской Федерации</t>
  </si>
  <si>
    <t>1 03 02 140 01 0000 110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</si>
  <si>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</si>
  <si>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1 03 02 142 01 0000 110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</si>
  <si>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</si>
  <si>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1 03 02 143 01 0000 110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</si>
  <si>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</si>
  <si>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1 03 02 190 01 0000 110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</si>
  <si>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</si>
  <si>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1 03 02 200 01 0000 110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</si>
  <si>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</si>
  <si>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1 03 02 210 01 0000 110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</si>
  <si>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</si>
  <si>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</si>
  <si>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</si>
  <si>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</si>
  <si>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</si>
  <si>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</si>
  <si>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</si>
  <si>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</si>
  <si>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</si>
  <si>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</si>
  <si>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</si>
  <si>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</si>
  <si>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</si>
  <si>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</si>
  <si>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</si>
  <si>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</si>
  <si>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</si>
  <si>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</si>
  <si>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</si>
  <si>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</si>
  <si>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</si>
  <si>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</si>
  <si>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</si>
  <si>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</si>
  <si>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</si>
  <si>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1 03 02 410 01 0000 110</t>
  </si>
  <si>
    <t>Доходы от уплаты акцизов на средние дистилляты, производимые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t>
  </si>
  <si>
    <t>1 05 00 000 00 0000 000</t>
  </si>
  <si>
    <t>НАЛОГИ НА СОВОКУПНЫЙ ДОХОД</t>
  </si>
  <si>
    <t>1 05 06 000 01 0000 110</t>
  </si>
  <si>
    <t>Налог на профессиональный доход</t>
  </si>
  <si>
    <t>1 06 00 000 00 0000 000</t>
  </si>
  <si>
    <t>НАЛОГИ НА ИМУЩЕСТВО</t>
  </si>
  <si>
    <t>1 06 02 000 02 0000 110</t>
  </si>
  <si>
    <t>Налог на имущество организаций</t>
  </si>
  <si>
    <t>1 06 02 010 02 0000 110</t>
  </si>
  <si>
    <t>Налог на имущество организаций по имуществу, не входящему в Единую систему газоснабжения</t>
  </si>
  <si>
    <t>1 06 02 020 02 0000 110</t>
  </si>
  <si>
    <t>Налог на имущество организаций по имуществу, входящему в Единую систему газоснабжения</t>
  </si>
  <si>
    <t>1 06 04 000 02 0000 110</t>
  </si>
  <si>
    <t>Транспортный налог</t>
  </si>
  <si>
    <t>1 06 04 011 02 0000 110</t>
  </si>
  <si>
    <t>Транспортный налог с организаций</t>
  </si>
  <si>
    <t>1 06 04 012 02 0000 110</t>
  </si>
  <si>
    <t>Транспортный налог с физических лиц</t>
  </si>
  <si>
    <t>1 06 05 000 02 0000 110</t>
  </si>
  <si>
    <t>Налог на игорный бизнес</t>
  </si>
  <si>
    <t>1 07 00 000 00 0000 000</t>
  </si>
  <si>
    <t>НАЛОГИ, СБОРЫ И РЕГУЛЯРНЫЕ ПЛАТЕЖИ ЗА ПОЛЬЗОВАНИЕ ПРИРОДНЫМИ РЕСУРСАМИ</t>
  </si>
  <si>
    <t>1 07 01 000 01 0000 110</t>
  </si>
  <si>
    <t>Налог на добычу полезных ископаемых</t>
  </si>
  <si>
    <t>1 07 01 020 01 0000 110</t>
  </si>
  <si>
    <t>Налог на добычу общераспространенных полезных ископаемых</t>
  </si>
  <si>
    <t>1 07 04 000 01 0000 110</t>
  </si>
  <si>
    <t>Сборы за пользование объектами животного мира и за пользование объектами водных биологических ресурсов</t>
  </si>
  <si>
    <t>1 07 04 010 01 0000 110</t>
  </si>
  <si>
    <t>Сбор за пользование объектами животного мира</t>
  </si>
  <si>
    <t>1 07 04 030 01 0000 110</t>
  </si>
  <si>
    <t>Сбор за пользование объектами водных биологических ресурсов (по внутренним водным объектам)</t>
  </si>
  <si>
    <t>1 08 00 000 00 0000 000</t>
  </si>
  <si>
    <t>ГОСУДАРСТВЕННАЯ ПОШЛИНА</t>
  </si>
  <si>
    <t>1 08 06 000 01 0000 110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</si>
  <si>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</si>
  <si>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1 08 07 000 01 0000 110</t>
  </si>
  <si>
    <t>Государственная пошлина за государственную регистрацию, а также за совершение прочих юридически значимых действий</t>
  </si>
  <si>
    <t>1 08 07 010 01 0000 110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</si>
  <si>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</si>
  <si>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1 08 07 020 01 0000 110</t>
  </si>
  <si>
    <t>Государственная пошлина за государственную регистрацию прав, ограничений (обременений) прав на недвижимое имущество и сделок с ним</t>
  </si>
  <si>
    <t>1 08 07 080 01 0000 110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</si>
  <si>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</si>
  <si>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1 08 07 082 01 0000 110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</si>
  <si>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</si>
  <si>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1 08 07 100 01 0000 110</t>
  </si>
  <si>
    <t>Государственная пошлина за выдачу и обмен паспорта гражданина Российской Федерации</t>
  </si>
  <si>
    <t>1 08 07 110 01 0000 110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</si>
  <si>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</si>
  <si>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1 08 07 120 01 0000 110</t>
  </si>
  <si>
    <t>Государственная пошлина за государственную регистрацию политических партий и региональных отделений политических партий</t>
  </si>
  <si>
    <t>1 08 07 140 01 0000 110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</si>
  <si>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</si>
  <si>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1 08 07 141 01 0000 110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</si>
  <si>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</si>
  <si>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1 08 07 142 01 0000 110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</si>
  <si>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</si>
  <si>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1 08 07 160 01 0000 110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</si>
  <si>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</si>
  <si>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1 08 07 170 01 0000 110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</si>
  <si>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</si>
  <si>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1 08 07 172 01 0000 110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</si>
  <si>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</si>
  <si>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1 08 07 340 01 0000 110</t>
  </si>
  <si>
    <t>Государственная пошлина за выдачу свидетельства о государственной аккредитации региональной спортивной федерации</t>
  </si>
  <si>
    <t>1 08 07 380 01 0000 110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</si>
  <si>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</si>
  <si>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1 08 07 390 01 0000 110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</si>
  <si>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</si>
  <si>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1 08 07 400 01 0000 110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</si>
  <si>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</si>
  <si>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1 08 07 510 01 0000 110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</si>
  <si>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</si>
  <si>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НЕНАЛОГОВЫЕ ДОХОДЫ</t>
  </si>
  <si>
    <t>1 11 00 000 00 0000 000</t>
  </si>
  <si>
    <t>ДОХОДЫ ОТ ИСПОЛЬЗОВАНИЯ ИМУЩЕСТВА, НАХОДЯЩЕГОСЯ В ГОСУДАРСТВЕННОЙ И МУНИЦИПАЛЬНОЙ СОБСТВЕННОСТИ</t>
  </si>
  <si>
    <t>1 11 01 000 00 0000 120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</si>
  <si>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</si>
  <si>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1 11 01 020 02 0000 120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</si>
  <si>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</si>
  <si>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1 11 02 000 00 0000 120</t>
  </si>
  <si>
    <t>Доходы от размещения средств бюджетов</t>
  </si>
  <si>
    <t>1 11 02 020 02 0000 120</t>
  </si>
  <si>
    <t>Доходы от размещения временно свободных средств бюджетов субъектов Российской Федерации</t>
  </si>
  <si>
    <t>1 11 03 000 00 0000 120</t>
  </si>
  <si>
    <t>Проценты, полученные от предоставления бюджетных кредитов внутри страны</t>
  </si>
  <si>
    <t>1 11 03 020 02 0000 120</t>
  </si>
  <si>
    <t>Проценты, полученные от предоставления бюджетных кредитов внутри страны за счет средств бюджетов субъектов Российской Федерации</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</si>
  <si>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</si>
  <si>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</si>
  <si>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</si>
  <si>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</si>
  <si>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</si>
  <si>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</si>
  <si>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1 11 05 030 00 0000 120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</si>
  <si>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</si>
  <si>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1 11 05 032 02 0000 120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</si>
  <si>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</si>
  <si>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</si>
  <si>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</si>
  <si>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1 11 05 072 02 0000 120</t>
  </si>
  <si>
    <t>Доходы от сдачи в аренду имущества, составляющего казну субъекта Российской Федерации (за исключением земельных участков)</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</si>
  <si>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</si>
  <si>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</si>
  <si>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1 11 05 320 00 0000 120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</si>
  <si>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</si>
  <si>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1 11 05 322 02 0000 120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</si>
  <si>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</si>
  <si>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</si>
  <si>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</si>
  <si>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</si>
  <si>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</si>
  <si>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</si>
  <si>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</si>
  <si>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1 12 00 000 00 0000 000</t>
  </si>
  <si>
    <t>ПЛАТЕЖИ ПРИ ПОЛЬЗОВАНИИ ПРИРОДНЫМИ РЕСУРСАМИ</t>
  </si>
  <si>
    <t>1 12 02 000 00 0000 120</t>
  </si>
  <si>
    <t>Платежи при пользовании недрами</t>
  </si>
  <si>
    <t>1 12 02 010 01 0000 120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</si>
  <si>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</si>
  <si>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1 12 02 012 01 0000 120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</si>
  <si>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</si>
  <si>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1 12 02 030 01 0000 120</t>
  </si>
  <si>
    <t>Регулярные платежи за пользование недрами при пользовании недрами на территории Российской Федерации</t>
  </si>
  <si>
    <t>1 12 02 050 01 0000 120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</si>
  <si>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</si>
  <si>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1 12 02 052 01 0000 120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</si>
  <si>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</si>
  <si>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1 12 02 100 00 0000 120</t>
  </si>
  <si>
    <t>Сборы за участие в конкурсе (аукционе) на право пользования участками недр</t>
  </si>
  <si>
    <t>1 12 02 102 02 0000 120</t>
  </si>
  <si>
    <t>Сборы за участие в конкурсе (аукционе) на право пользования участками недр местного значения</t>
  </si>
  <si>
    <t>1 12 04 000 00 0000 120</t>
  </si>
  <si>
    <t>Плата за использование лесов</t>
  </si>
  <si>
    <t>1 12 04 010 00 0000 120</t>
  </si>
  <si>
    <t>Плата за использование лесов, расположенных на землях лесного фонда</t>
  </si>
  <si>
    <t>1 12 04 013 02 0000 120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</si>
  <si>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</si>
  <si>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1 12 04 014 02 0000 120</t>
  </si>
  <si>
    <t>Плата за использование лесов, расположенных на землях лесного фонда, в части, превышающей минимальный размер арендной платы</t>
  </si>
  <si>
    <t>1 12 04 015 02 0000 120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</si>
  <si>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</si>
  <si>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</si>
  <si>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</si>
  <si>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</si>
  <si>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</si>
  <si>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1 13 01 031 01 0000 130</t>
  </si>
  <si>
    <t>Плата за предоставление сведений из Единого государственного реестра недвижимости</t>
  </si>
  <si>
    <t>1 13 01 400 01 0000 130</t>
  </si>
  <si>
    <t>Плата за предоставление сведений, документов, содержащихся в государственных реестрах (регистрах)</t>
  </si>
  <si>
    <t>1 13 01 410 01 0000 130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</si>
  <si>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</si>
  <si>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1 13 01 500 00 0000 130</t>
  </si>
  <si>
    <t>Плата за оказание услуг по присоединению объектов дорожного сервиса к автомобильным дорогам общего пользования</t>
  </si>
  <si>
    <t>1 13 01 520 02 0000 130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</si>
  <si>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</si>
  <si>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1 13 01 990 00 0000 130</t>
  </si>
  <si>
    <t>Прочие доходы от оказания платных услуг (работ)</t>
  </si>
  <si>
    <t>1 13 01 992 02 0000 130</t>
  </si>
  <si>
    <t>Прочие доходы от оказания платных услуг (работ) получателями средств бюджетов субъектов Российской Федерации</t>
  </si>
  <si>
    <t>1 13 02 000 00 0000 130</t>
  </si>
  <si>
    <t>Доходы от компенсации затрат государства</t>
  </si>
  <si>
    <t>1 13 02 060 00 0000 130</t>
  </si>
  <si>
    <t>Доходы, поступающие в порядке возмещения расходов, понесенных в связи с эксплуатацией имущества</t>
  </si>
  <si>
    <t>1 13 02 062 02 0000 130</t>
  </si>
  <si>
    <t>Доходы, поступающие в порядке возмещения расходов, понесенных в связи с эксплуатацией имущества субъектов Российской Федерации</t>
  </si>
  <si>
    <t>1 13 02 990 00 0000 130</t>
  </si>
  <si>
    <t>Прочие доходы от компенсации затрат государства</t>
  </si>
  <si>
    <t>1 13 02 992 02 0000 130</t>
  </si>
  <si>
    <t>Прочие доходы от компенсации затрат бюджетов субъектов Российской Федерации</t>
  </si>
  <si>
    <t>1 14 00 000 00 0000 000</t>
  </si>
  <si>
    <t>ДОХОДЫ ОТ ПРОДАЖИ МАТЕРИАЛЬНЫХ И НЕМАТЕРИАЛЬНЫХ АКТИВОВ</t>
  </si>
  <si>
    <t>1 14 01 000 00 0000 410</t>
  </si>
  <si>
    <t>Доходы от продажи квартир</t>
  </si>
  <si>
    <t>1 14 01 020 02 0000 410</t>
  </si>
  <si>
    <t>Доходы от продажи квартир, находящихся в собственности субъектов Российской Федерации</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</si>
  <si>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</si>
  <si>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</si>
  <si>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</si>
  <si>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</si>
  <si>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1 14 02 023 02 0000 410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</si>
  <si>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</si>
  <si>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1 14 02 020 02 0000 440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</si>
  <si>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</si>
  <si>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1 14 02 022 02 0000 440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</si>
  <si>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</si>
  <si>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1 14 02 023 02 0000 440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</si>
  <si>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</si>
  <si>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1 15 00 000 00 0000 000</t>
  </si>
  <si>
    <t>АДМИНИСТРАТИВНЫЕ ПЛАТЕЖИ И СБОРЫ</t>
  </si>
  <si>
    <t>1 15 02 000 00 0000 140</t>
  </si>
  <si>
    <t>Платежи, взимаемые государственными и муниципальными органами (организациями) за выполнение определенных функций</t>
  </si>
  <si>
    <t>1 15 02 020 02 0000 140</t>
  </si>
  <si>
    <t>Платежи, взимаемые государственными органами (организациями) субъектов Российской Федерации за выполнение определенных функций</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</si>
  <si>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</si>
  <si>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</si>
  <si>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</si>
  <si>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</si>
  <si>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1 16 01 120 01 0000 140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</si>
  <si>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</si>
  <si>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1 16 01 121 01 0000 140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</si>
  <si>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</si>
  <si>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1 16 01 122 01 0000 140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</si>
  <si>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</si>
  <si>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1 16 01 123 01 0000 140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</si>
  <si>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</si>
  <si>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</si>
  <si>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</si>
  <si>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1 16 01 152 01 0000 140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</si>
  <si>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</si>
  <si>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1 16 01 153 01 0000 140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</si>
  <si>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</si>
  <si>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</si>
  <si>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</si>
  <si>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</si>
  <si>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</si>
  <si>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</si>
  <si>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</si>
  <si>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1 16 07 030 00 0000 140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</si>
  <si>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</si>
  <si>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1 16 07 030 02 0000 140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</si>
  <si>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</si>
  <si>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1 16 07 040 00 0000 140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</si>
  <si>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</si>
  <si>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1 16 07 040 02 0000 140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</si>
  <si>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</si>
  <si>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</si>
  <si>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</si>
  <si>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1 16 07 090 02 0000 140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</si>
  <si>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</si>
  <si>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1 16 10 000 00 0000 140</t>
  </si>
  <si>
    <t>Платежи в целях возмещения причиненного ущерба (убытков)</t>
  </si>
  <si>
    <t>1 16 10 020 02 0000 140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</si>
  <si>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</si>
  <si>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1 16 10 021 02 0000 140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</si>
  <si>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</si>
  <si>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1 16 10 022 02 0000 140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</si>
  <si>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</si>
  <si>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1 16 10 050 00 0000 140</t>
  </si>
  <si>
    <t>Платежи в целях возмещения убытков, причиненных уклонением от заключения государственного контракта</t>
  </si>
  <si>
    <t>1 16 10 056 02 0000 140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</si>
  <si>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</si>
  <si>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1 16 10 120 00 0000 140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</si>
  <si>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</si>
  <si>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1 16 10 122 01 0000 140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</si>
  <si>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</si>
  <si>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1 16 10 128 01 0000 140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</si>
  <si>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</si>
  <si>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1 16 11 000 01 0000 140</t>
  </si>
  <si>
    <t>Платежи, уплачиваемые в целях возмещения вреда</t>
  </si>
  <si>
    <t>1 16 11 060 01 0000 140</t>
  </si>
  <si>
    <t>Платежи, уплачиваемые в целях возмещения вреда, причиняемого автомобильным дорогам</t>
  </si>
  <si>
    <t>1 16 11 063 01 0000 140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</si>
  <si>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</si>
  <si>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1 17 00 000 00 0000 000</t>
  </si>
  <si>
    <t>ПРОЧИЕ НЕНАЛОГОВЫЕ ДОХОДЫ</t>
  </si>
  <si>
    <t>1 17 05 000 00 0000 180</t>
  </si>
  <si>
    <t>Прочие неналоговые доходы</t>
  </si>
  <si>
    <t>1 17 05 020 02 0000 180</t>
  </si>
  <si>
    <t>Прочие неналоговые доходы бюджетов субъектов Российской Федерации</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</si>
  <si>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</si>
  <si>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</si>
  <si>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</si>
  <si>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</si>
  <si>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2 02 20 000 00 0000 150</t>
  </si>
  <si>
    <t>Субсидии бюджетам бюджетной системы Российской Федерации (межбюджетные субсидии)</t>
  </si>
  <si>
    <t>2 02 25 007 02 0000 150</t>
  </si>
  <si>
    <t>Субсидии бюджетам субъектов Российской Федерации на выплату региональных социальных доплат к пенсии</t>
  </si>
  <si>
    <t>2 02 25 021 00 0000 150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</si>
  <si>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</si>
  <si>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2 02 25 021 02 0000 150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</si>
  <si>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</si>
  <si>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2 02 25 028 00 0000 150</t>
  </si>
  <si>
    <t>Субсидии бюджетам на поддержку региональных проектов в сфере информационных технологий</t>
  </si>
  <si>
    <t>2 02 25 028 02 0000 150</t>
  </si>
  <si>
    <t>Субсидии бюджетам субъектов Российской Федерации на поддержку региональных проектов в сфере информационных технологий</t>
  </si>
  <si>
    <t>2 02 25 066 02 0000 150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</si>
  <si>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</si>
  <si>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2 02 25 081 00 0000 150</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</si>
  <si>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</si>
  <si>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2 02 25 081 02 0000 150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</si>
  <si>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</si>
  <si>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2 02 25 082 02 0000 150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</si>
  <si>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</si>
  <si>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2 02 25 084 02 0000 150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</si>
  <si>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</si>
  <si>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2 02 25 086 00 0000 150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</si>
  <si>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</si>
  <si>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2 02 25 086 02 0000 150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</si>
  <si>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</si>
  <si>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2 02 25 097 00 0000 150</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</si>
  <si>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</si>
  <si>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2 02 25 097 02 0000 150</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</si>
  <si>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</si>
  <si>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2 02 25 114 00 0000 150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</si>
  <si>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</si>
  <si>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2 02 25 114 02 0000 150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</si>
  <si>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</si>
  <si>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2 02 25 117 00 0000 150</t>
  </si>
  <si>
    <t>Субсидии бюджетам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</si>
  <si>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2 02 25 117 02 0000 150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</si>
  <si>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</si>
  <si>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2 02 25 138 00 0000 150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</si>
  <si>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</si>
  <si>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2 02 25 138 02 0000 150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</si>
  <si>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</si>
  <si>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2 02 25 162 00 0000 150</t>
  </si>
  <si>
    <t>Субсидии бюджетам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</si>
  <si>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2 02 25 162 02 0000 150</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</si>
  <si>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</si>
  <si>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2 02 25 169 00 0000 150</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</si>
  <si>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</si>
  <si>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2 02 25 169 02 0000 150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</si>
  <si>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</si>
  <si>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2 02 25 173 00 0000 150</t>
  </si>
  <si>
    <t>Субсидии бюджетам на создание детских технопарков "Кванториум"</t>
  </si>
  <si>
    <t>2 02 25 173 02 0000 150</t>
  </si>
  <si>
    <t>Субсидии бюджетам субъектов Российской Федерации на создание детских технопарков "Кванториум"</t>
  </si>
  <si>
    <t>2 02 25 175 00 0000 150</t>
  </si>
  <si>
    <t>Субсидии бюджетам на создание ключевых центров развития детей</t>
  </si>
  <si>
    <t>2 02 25 175 02 0000 150</t>
  </si>
  <si>
    <t>Субсидии бюджетам субъектов Российской Федерации на создание ключевых центров развития детей</t>
  </si>
  <si>
    <t>2 02 25 177 00 0000 150</t>
  </si>
  <si>
    <t>Субсидии бюджетам на создание и обеспечение функционирования центров опережающей профессиональной подготовки</t>
  </si>
  <si>
    <t>2 02 25 177 02 0000 150</t>
  </si>
  <si>
    <t>Субсидии бюджетам субъектов Российской Федерации на создание и обеспечение функционирования центров опережающей профессиональной подготовки</t>
  </si>
  <si>
    <t>2 02 25 178 00 0000 150</t>
  </si>
  <si>
    <t>Субсидии бюджетам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</si>
  <si>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2 02 25 178 02 0000 150</t>
  </si>
  <si>
    <t>Субсидии бюджетам субъектов Российской Федерации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</si>
  <si>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2 02 25 187 00 0000 150</t>
  </si>
  <si>
    <t>Субсидии бюджетам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</si>
  <si>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2 02 25 187 02 0000 150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</si>
  <si>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</si>
  <si>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2 02 25 189 00 0000 150</t>
  </si>
  <si>
    <t>Субсидии бюджетам на создание центров выявления и поддержки одаренных детей</t>
  </si>
  <si>
    <t>2 02 25 189 02 0000 150</t>
  </si>
  <si>
    <t>Субсидии бюджетам субъектов Российской Федерации на создание центров выявления и поддержки одаренных детей</t>
  </si>
  <si>
    <t>2 02 25 201 00 0000 150</t>
  </si>
  <si>
    <t>Субсидии бюджетам на развитие паллиативной медицинской помощи</t>
  </si>
  <si>
    <t>2 02 25 201 02 0000 150</t>
  </si>
  <si>
    <t>Субсидии бюджетам субъектов Российской Федерации на развитие паллиативной медицинской помощи</t>
  </si>
  <si>
    <t>2 02 25 202 00 0000 150</t>
  </si>
  <si>
    <t>Субсидии бюджетам на реализацию мероприятий по предупреждению и борьбе с социально значимыми инфекционными заболеваниями</t>
  </si>
  <si>
    <t>2 02 25 202 02 0000 150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</si>
  <si>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</si>
  <si>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2 02 25 210 00 0000 150</t>
  </si>
  <si>
    <t>Субсидии бюджетам на обеспечение образовательных организаций материально-технической базой для внедрения цифровой образовательной среды</t>
  </si>
  <si>
    <t>2 02 25 210 02 0000 150</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</si>
  <si>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</si>
  <si>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2 02 25 219 00 0000 150</t>
  </si>
  <si>
    <t>Субсидии бюджетам на создание центров цифрового образования детей</t>
  </si>
  <si>
    <t>2 02 25 219 02 0000 150</t>
  </si>
  <si>
    <t>Субсидии бюджетам субъектов Российской Федерации на создание центров цифрового образования детей</t>
  </si>
  <si>
    <t>2 02 25 228 00 0000 150</t>
  </si>
  <si>
    <t>Субсидии бюджетам на оснащение объектов спортивной инфраструктуры спортивно-технологическим оборудованием</t>
  </si>
  <si>
    <t>2 02 25 228 02 0000 150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</si>
  <si>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</si>
  <si>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2 02 25 229 00 0000 150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</si>
  <si>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</si>
  <si>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2 02 25 229 02 0000 150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</si>
  <si>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</si>
  <si>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2 02 25 232 00 0000 150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</si>
  <si>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</si>
  <si>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2 02 25 232 02 0000 150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</si>
  <si>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</si>
  <si>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2 02 25 243 00 0000 150</t>
  </si>
  <si>
    <t>Субсидии бюджетам на строительство и реконструкцию (модернизацию) объектов питьевого водоснабжения</t>
  </si>
  <si>
    <t>2 02 25 243 02 0000 150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</si>
  <si>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</si>
  <si>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2 02 25 247 00 0000 150</t>
  </si>
  <si>
    <t>Субсидии бюджетам на создание мобильных технопарков "Кванториум"</t>
  </si>
  <si>
    <t>2 02 25 247 02 0000 150</t>
  </si>
  <si>
    <t>Субсидии бюджетам субъектов Российской Федерации на создание мобильных технопарков "Кванториум"</t>
  </si>
  <si>
    <t>2 02 25 253 00 0000 150</t>
  </si>
  <si>
    <t>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</si>
  <si>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2 02 25 253 02 0000 150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</si>
  <si>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</si>
  <si>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2 02 25 256 00 0000 150</t>
  </si>
  <si>
    <t>Субсидии бюджетам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</si>
  <si>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2 02 25 256 02 0000 150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</si>
  <si>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</si>
  <si>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2 02 25 291 00 0000 150</t>
  </si>
  <si>
    <t>Субсидии бюджетам на повышение эффективности службы занятости</t>
  </si>
  <si>
    <t>2 02 25 291 02 0000 150</t>
  </si>
  <si>
    <t>Субсидии бюджетам субъектов Российской Федерации на повышение эффективности службы занятости</t>
  </si>
  <si>
    <t>2 02 25 294 00 0000 150</t>
  </si>
  <si>
    <t>Субсидии бюджетам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</si>
  <si>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2 02 25 294 02 0000 150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</si>
  <si>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</si>
  <si>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2 02 25 302 00 0000 150</t>
  </si>
  <si>
    <t>Субсидии бюджетам на осуществление ежемесячных выплат на детей в возрасте от трех до семи лет включительно</t>
  </si>
  <si>
    <t>2 02 25 302 02 0000 150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</si>
  <si>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</si>
  <si>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</si>
  <si>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</si>
  <si>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</si>
  <si>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</si>
  <si>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2 02 25 365 00 0000 150</t>
  </si>
  <si>
    <t>Субсидии бюджетам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</si>
  <si>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2 02 25 365 02 0000 150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</si>
  <si>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</si>
  <si>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2 02 25 402 02 0000 150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</si>
  <si>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</si>
  <si>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2 02 25 404 00 0000 150</t>
  </si>
  <si>
    <t>Субсидии бюджетам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</si>
  <si>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2 02 25 404 02 0000 150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</si>
  <si>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</si>
  <si>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2 02 25 461 00 0000 150</t>
  </si>
  <si>
    <t>Субсидии бюджетам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</si>
  <si>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2 02 25 461 02 0000 150</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</si>
  <si>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</si>
  <si>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2 02 25 462 02 0000 150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</si>
  <si>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</si>
  <si>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2 02 25 466 00 0000 150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</si>
  <si>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</si>
  <si>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2 02 25 466 02 0000 150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</si>
  <si>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</si>
  <si>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2 02 25 480 00 0000 150</t>
  </si>
  <si>
    <t>Субсидии бюджетам на создание системы поддержки фермеров и развитие сельской кооперации</t>
  </si>
  <si>
    <t>2 02 25 480 02 0000 150</t>
  </si>
  <si>
    <t>Субсидии бюджетам субъектов Российской Федерации на создание системы поддержки фермеров и развитие сельской кооперации</t>
  </si>
  <si>
    <t>2 02 25 481 00 0000 150</t>
  </si>
  <si>
    <t>Субсидии бюджетам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</si>
  <si>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2 02 25 481 02 0000 150</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</si>
  <si>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</si>
  <si>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2 02 25 491 00 0000 150</t>
  </si>
  <si>
    <t>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</si>
  <si>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2 02 25 491 02 0000 150</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</si>
  <si>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</si>
  <si>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2 02 25 497 00 0000 150</t>
  </si>
  <si>
    <t>Субсидии бюджетам на реализацию мероприятий по обеспечению жильем молодых семей</t>
  </si>
  <si>
    <t>2 02 25 497 02 0000 150</t>
  </si>
  <si>
    <t>Субсидии бюджетам субъектов Российской Федерации на реализацию мероприятий по обеспечению жильем молодых семей</t>
  </si>
  <si>
    <t>2 02 25 502 00 0000 150</t>
  </si>
  <si>
    <t>Субсидии бюджетам на стимулирование развития приоритетных подотраслей агропромышленного комплекса и развитие малых форм хозяйствования</t>
  </si>
  <si>
    <t>2 02 25 502 02 0000 150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</si>
  <si>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</si>
  <si>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2 02 25 508 00 0000 150</t>
  </si>
  <si>
    <t>Субсидии бюджетам на поддержку сельскохозяйственного производства по отдельным подотраслям растениеводства и животноводства</t>
  </si>
  <si>
    <t>2 02 25 508 02 0000 150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</si>
  <si>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</si>
  <si>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2 02 25 514 00 0000 150</t>
  </si>
  <si>
    <t>Субсидии бюджетам на реализацию мероприятий субъектов Российской Федерации в сфере реабилитации и абилитации инвалидов</t>
  </si>
  <si>
    <t>2 02 25 514 02 0000 150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</si>
  <si>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</si>
  <si>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2 02 25 515 00 0000 150</t>
  </si>
  <si>
    <t>Субсидии бюджетам на поддержку экономического и социального развития коренных малочисленных народов Севера, Сибири и Дальнего Востока</t>
  </si>
  <si>
    <t>2 02 25 515 02 0000 150</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</si>
  <si>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</si>
  <si>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2 02 25 516 00 0000 150</t>
  </si>
  <si>
    <t>Субсидии бюджетам на реализацию мероприятий по укреплению единства российской нации и этнокультурному развитию народов России</t>
  </si>
  <si>
    <t>2 02 25 516 02 0000 150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</si>
  <si>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</si>
  <si>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2 02 25 517 00 0000 150</t>
  </si>
  <si>
    <t>Субсидии бюджетам на поддержку творческой деятельности и техническое оснащение детских и кукольных театров</t>
  </si>
  <si>
    <t>2 02 25 517 02 0000 150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</si>
  <si>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</si>
  <si>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2 02 25 519 00 0000 150</t>
  </si>
  <si>
    <t>Субсидии бюджетам на поддержку отрасли культуры</t>
  </si>
  <si>
    <t>2 02 25 519 02 0000 150</t>
  </si>
  <si>
    <t>Субсидии бюджетам субъектов Российской Федерации на поддержку отрасли культуры</t>
  </si>
  <si>
    <t>2 02 25 520 00 0000 150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</si>
  <si>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</si>
  <si>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2 02 25 520 02 0000 150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</si>
  <si>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</si>
  <si>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2 02 25 527 00 0000 150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</si>
  <si>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</si>
  <si>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2 02 25 527 02 0000 150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</si>
  <si>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</si>
  <si>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2 02 25 554 02 0000 150</t>
  </si>
  <si>
    <t>Субсидии бюджетам субъектов Российской Федерации на обеспечение закупки авиационных работ в целях оказания медицинской помощи</t>
  </si>
  <si>
    <t>2 02 25 555 00 0000 150</t>
  </si>
  <si>
    <t>Субсидии бюджетам на реализацию программ формирования современной городской среды</t>
  </si>
  <si>
    <t>2 02 25 555 02 0000 150</t>
  </si>
  <si>
    <t>Субсидии бюджетам субъектов Российской Федерации на реализацию программ формирования современной городской среды</t>
  </si>
  <si>
    <t>2 02 25 569 00 0000 150</t>
  </si>
  <si>
    <t>Субсидии бюджетам на переобучение, повышение квалификации работников предприятий в целях поддержки занятости и повышения эффективности рынка труда</t>
  </si>
  <si>
    <t>2 02 25 569 02 0000 150</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</si>
  <si>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</si>
  <si>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2 02 25 576 00 0000 150</t>
  </si>
  <si>
    <t>Субсидии бюджетам на обеспечение комплексного развития сельских территорий</t>
  </si>
  <si>
    <t>2 02 25 576 02 0000 150</t>
  </si>
  <si>
    <t>Субсидии бюджетам субъектов Российской Федерации на обеспечение комплексного развития сельских территорий</t>
  </si>
  <si>
    <t>2 02 25 586 02 0000 150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</si>
  <si>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</si>
  <si>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2 02 25 589 00 0000 150</t>
  </si>
  <si>
    <t>Субсидии бюджетам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</si>
  <si>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2 02 25 589 02 0000 150</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</si>
  <si>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</si>
  <si>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2 02 27 139 00 0000 150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</si>
  <si>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</si>
  <si>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2 02 27 139 02 0000 150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</si>
  <si>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</si>
  <si>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2 02 30 000 00 0000 150</t>
  </si>
  <si>
    <t>Субвенции бюджетам бюджетной системы Российской Федерации</t>
  </si>
  <si>
    <t>2 02 35 118 00 0000 150</t>
  </si>
  <si>
    <t>Субвенции бюджетам на осуществление первичного воинского учета на территориях, где отсутствуют военные комиссариаты</t>
  </si>
  <si>
    <t>2 02 35 118 02 0000 150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</si>
  <si>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</si>
  <si>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2 02 35 120 00 0000 150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</si>
  <si>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</si>
  <si>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</si>
  <si>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</si>
  <si>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2 02 35 128 02 0000 150</t>
  </si>
  <si>
    <t>Субвенции бюджетам субъектов Российской Федерации на осуществление отдельных полномочий в области водных отношений</t>
  </si>
  <si>
    <t>2 02 35 129 02 0000 150</t>
  </si>
  <si>
    <t>Субвенции бюджетам субъектов Российской Федерации на осуществление отдельных полномочий в области лесных отношений</t>
  </si>
  <si>
    <t>2 02 35 134 00 0000 150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</si>
  <si>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</si>
  <si>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2 02 35 134 02 0000 150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</si>
  <si>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</si>
  <si>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2 02 35 135 00 0000 150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</si>
  <si>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</si>
  <si>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2 02 35 135 02 0000 150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</si>
  <si>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</si>
  <si>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2 02 35 137 00 0000 150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</si>
  <si>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</si>
  <si>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2 02 35 137 02 0000 150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</si>
  <si>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</si>
  <si>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2 02 35 176 00 0000 150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</si>
  <si>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</si>
  <si>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2 02 35 176 02 0000 150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</si>
  <si>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</si>
  <si>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2 02 35 220 00 0000 150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</si>
  <si>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</si>
  <si>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2 02 35 220 02 0000 150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</si>
  <si>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</si>
  <si>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2 02 35 240 00 0000 150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</si>
  <si>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</si>
  <si>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2 02 35 240 02 0000 150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</si>
  <si>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</si>
  <si>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2 02 35 250 00 0000 150</t>
  </si>
  <si>
    <t>Субвенции бюджетам на оплату жилищно-коммунальных услуг отдельным категориям граждан</t>
  </si>
  <si>
    <t>2 02 35 250 02 0000 150</t>
  </si>
  <si>
    <t>Субвенции бюджетам субъектов Российской Федерации на оплату жилищно-коммунальных услуг отдельным категориям граждан</t>
  </si>
  <si>
    <t>2 02 35 260 00 0000 150</t>
  </si>
  <si>
    <t>Субвенции бюджетам на выплату единовременного пособия при всех формах устройства детей, лишенных родительского попечения, в семью</t>
  </si>
  <si>
    <t>2 02 35 260 02 0000 150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</si>
  <si>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</si>
  <si>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2 02 35 270 00 0000 150</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</si>
  <si>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t>
  </si>
  <si>
    <t>2 02 35 270 02 0000 150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</si>
  <si>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t>
  </si>
  <si>
    <t>2 02 35 280 00 0000 150</t>
  </si>
  <si>
    <t>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t>
  </si>
  <si>
    <t>2 02 35 280 02 0000 150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</si>
  <si>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t>
  </si>
  <si>
    <t>2 02 35 290 02 0000 150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</si>
  <si>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N 1032-I "О занятости населения в Российской Федерации"</t>
  </si>
  <si>
    <t>2 02 35 380 00 0000 150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</si>
  <si>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t>
  </si>
  <si>
    <t>2 02 35 380 02 0000 150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</si>
  <si>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t>
  </si>
  <si>
    <t>2 02 35 429 00 0000 150</t>
  </si>
  <si>
    <t>Субвенции бюджетам на увеличение площади лесовосстановления</t>
  </si>
  <si>
    <t>2 02 35 429 02 0000 150</t>
  </si>
  <si>
    <t>Субвенции бюджетам субъектов Российской Федерации на увеличение площади лесовосстановления</t>
  </si>
  <si>
    <t>2 02 35 430 00 0000 150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</si>
  <si>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</si>
  <si>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2 02 35 430 02 0000 150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</si>
  <si>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</si>
  <si>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2 02 35 432 00 0000 150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</si>
  <si>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</si>
  <si>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2 02 35 432 02 0000 150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</si>
  <si>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</si>
  <si>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2 02 35 460 00 0000 150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</si>
  <si>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</si>
  <si>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2 02 35 460 02 0000 150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</si>
  <si>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</si>
  <si>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2 02 35 469 00 0000 150</t>
  </si>
  <si>
    <t>Субвенции бюджетам на проведение Всероссийской переписи населения 2020 года</t>
  </si>
  <si>
    <t>2 02 35 469 02 0000 150</t>
  </si>
  <si>
    <t>Субвенции бюджетам субъектов Российской Федерации на проведение Всероссийской переписи населения 2020 года</t>
  </si>
  <si>
    <t>2 02 35 573 00 0000 150</t>
  </si>
  <si>
    <t>Субвенции бюджетам на осуществление ежемесячной выплаты в связи с рождением (усыновлением) первого ребенка</t>
  </si>
  <si>
    <t>2 02 35 573 02 0000 150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</si>
  <si>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</si>
  <si>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2 02 35 900 02 0000 150</t>
  </si>
  <si>
    <t>Единая субвенция бюджетам субъектов Российской Федерации и бюджету г. Байконура</t>
  </si>
  <si>
    <t>2 02 40 000 00 0000 150</t>
  </si>
  <si>
    <t>Иные межбюджетные трансферты</t>
  </si>
  <si>
    <t>2 02 45 141 02 0000 150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</si>
  <si>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</si>
  <si>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2 02 45 142 02 0000 150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</si>
  <si>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</si>
  <si>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2 02 45 161 00 0000 150</t>
  </si>
  <si>
    <t>Межбюджетные трансферты, передаваемые бюджетам на реализацию отдельных полномочий в области лекарственного обеспечения</t>
  </si>
  <si>
    <t>2 02 45 161 02 0000 150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</si>
  <si>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</si>
  <si>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2 02 45 190 02 0000 150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</si>
  <si>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</si>
  <si>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2 02 45 191 00 0000 150</t>
  </si>
  <si>
    <t>Межбюджетные трансферты, передаваемые бюджетам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</si>
  <si>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2 02 45 191 02 0000 150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</si>
  <si>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</si>
  <si>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2 02 45 192 00 0000 150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</si>
  <si>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</si>
  <si>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2 02 45 192 02 0000 150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</si>
  <si>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</si>
  <si>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2 02 45 216 00 0000 150</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</si>
  <si>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</si>
  <si>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2 02 45 216 02 0000 150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</si>
  <si>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</si>
  <si>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2 02 45 296 00 0000 150</t>
  </si>
  <si>
    <t>Межбюджетные трансферты, передаваемые бюджетам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</si>
  <si>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2 02 45 296 02 0000 150</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</si>
  <si>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</si>
  <si>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2 02 45 303 00 0000 150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</si>
  <si>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</si>
  <si>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2 02 45 303 02 0000 150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</si>
  <si>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</si>
  <si>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2 02 45 393 00 0000 150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</si>
  <si>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</si>
  <si>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2 02 45 393 02 0000 150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</si>
  <si>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</si>
  <si>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2 02 45 418 02 0000 150</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</si>
  <si>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</si>
  <si>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2 02 45 424 00 0000 150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</si>
  <si>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</si>
  <si>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2 02 45 424 02 0000 150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</si>
  <si>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</si>
  <si>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2 02 45 433 00 0000 150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</si>
  <si>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</si>
  <si>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2 02 45 433 02 0000 150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</si>
  <si>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</si>
  <si>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2 02 45 453 00 0000 150</t>
  </si>
  <si>
    <t>Межбюджетные трансферты, передаваемые бюджетам на создание виртуальных концертных залов</t>
  </si>
  <si>
    <t>2 02 45 453 02 0000 150</t>
  </si>
  <si>
    <t>Межбюджетные трансферты, передаваемые бюджетам субъектов Российской Федерации на создание виртуальных концертных залов</t>
  </si>
  <si>
    <t>2 02 45 454 00 0000 150</t>
  </si>
  <si>
    <t>Межбюджетные трансферты, передаваемые бюджетам на создание модельных муниципальных библиотек</t>
  </si>
  <si>
    <t>2 02 45 454 02 0000 150</t>
  </si>
  <si>
    <t>Межбюджетные трансферты, передаваемые бюджетам субъектов Российской Федерации на создание модельных муниципальных библиотек</t>
  </si>
  <si>
    <t>2 02 45 468 00 0000 150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</si>
  <si>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</si>
  <si>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2 02 45 468 02 0000 150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</si>
  <si>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</si>
  <si>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2 02 45 476 00 0000 150</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</si>
  <si>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</si>
  <si>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2 02 45 476 02 0000 150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</si>
  <si>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</si>
  <si>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2 02 49 001 02 0000 150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</si>
  <si>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</si>
  <si>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2 02 49 999 00 0000 150</t>
  </si>
  <si>
    <t>Прочие межбюджетные трансферты, передаваемые бюджетам</t>
  </si>
  <si>
    <t>2 02 49 999 02 0000 150</t>
  </si>
  <si>
    <t>Прочие межбюджетные трансферты, передаваемые бюджетам субъектов Российской Федерации</t>
  </si>
  <si>
    <t>2 03 00 000 00 0000 000</t>
  </si>
  <si>
    <t>БЕЗВОЗМЕЗДНЫЕ ПОСТУПЛЕНИЯ ОТ ГОСУДАРСТВЕННЫХ (МУНИЦИПАЛЬНЫХ) ОРГАНИЗАЦИЙ</t>
  </si>
  <si>
    <t>2 03 02 000 02 0000 150</t>
  </si>
  <si>
    <t>Безвозмездные поступления от государственных (муниципальных) организаций в бюджеты субъектов Российской Федерации</t>
  </si>
  <si>
    <t>2 03 02 040 02 0000 150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</si>
  <si>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</si>
  <si>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ИТОГО  </t>
  </si>
  <si>
    <t>Приложение 1 к пояснительной записке</t>
  </si>
  <si>
    <t>2 04 00 000 00 0000 000</t>
  </si>
  <si>
    <t>БЕЗВОЗМЕЗДНЫЕ ПОСТУПЛЕНИЯ ОТ НЕГОСУДАРСТВЕННЫХ ОРГАНИЗАЦИЙ</t>
  </si>
  <si>
    <t>2 04 02 000 02 0000 150</t>
  </si>
  <si>
    <t>Безвозмездные поступления от негосударственных организаций в бюджеты субъектов Российской Федерации</t>
  </si>
  <si>
    <t>2 04 02 099 02 0000 150</t>
  </si>
  <si>
    <t>Прочие безвозмездные поступления от негосударственных организаций в бюджеты субъектов Российской Федерации</t>
  </si>
  <si>
    <t>утвержденный план по закону от 26.11.2020 года № 106-оз</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</si>
</sst>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_ ;[Red]\-#,##0.0\ "/>
    <numFmt numFmtId="165" formatCode="#,##0.0"/>
  </numFmts>
  <fonts count="11" x14ac:knownFonts="1">
    <font>
      <sz val="11"/>
      <color rgb="FF000000"/>
      <name val="Calibri"/>
      <family val="2"/>
      <charset val="204"/>
    </font>
    <font>
      <sz val="10"/>
      <name val="Times New Roman"/>
      <family val="1"/>
      <charset val="204"/>
    </font>
    <font>
      <sz val="11"/>
      <color indexed="8"/>
      <name val="Calibri"/>
      <family val="2"/>
      <scheme val="minor"/>
    </font>
    <font>
      <sz val="11"/>
      <name val="Times New Roman"/>
      <family val="1"/>
      <charset val="204"/>
    </font>
    <font>
      <b/>
      <sz val="15"/>
      <name val="Times New Roman"/>
      <family val="1"/>
      <charset val="204"/>
    </font>
    <font>
      <b/>
      <sz val="8"/>
      <name val="Times New Roman"/>
      <family val="1"/>
      <charset val="204"/>
    </font>
    <font>
      <b/>
      <sz val="10"/>
      <name val="Times New Roman"/>
      <family val="1"/>
      <charset val="204"/>
    </font>
    <font>
      <b/>
      <sz val="11"/>
      <name val="Times New Roman"/>
      <family val="1"/>
      <charset val="204"/>
    </font>
    <font>
      <sz val="10"/>
      <name val="Arial"/>
      <family val="2"/>
      <charset val="204"/>
    </font>
    <font>
      <u/>
      <sz val="10"/>
      <color theme="10"/>
      <name val="Arial"/>
      <family val="2"/>
      <charset val="204"/>
    </font>
    <font>
      <b/>
      <sz val="10"/>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9" fillId="0" borderId="0" applyNumberFormat="0" applyFill="0" applyBorder="0" applyAlignment="0" applyProtection="0"/>
    <xf numFmtId="0" fontId="8" fillId="0" borderId="0"/>
  </cellStyleXfs>
  <cellXfs count="40">
    <xf numFmtId="0" fontId="0" fillId="0" borderId="0" xfId="0"/>
    <xf numFmtId="0" fontId="3" fillId="0" borderId="0" xfId="1" applyFont="1" applyFill="1"/>
    <xf numFmtId="0" fontId="7" fillId="0" borderId="0" xfId="1" applyFont="1" applyFill="1"/>
    <xf numFmtId="0" fontId="6" fillId="0" borderId="1" xfId="1" applyNumberFormat="1" applyFont="1" applyFill="1" applyBorder="1" applyAlignment="1">
      <alignment horizontal="left" vertical="distributed" wrapText="1"/>
    </xf>
    <xf numFmtId="164" fontId="6" fillId="0" borderId="1" xfId="1" applyNumberFormat="1" applyFont="1" applyFill="1" applyBorder="1" applyAlignment="1">
      <alignment horizontal="right" vertical="distributed" wrapText="1"/>
    </xf>
    <xf numFmtId="0" fontId="6" fillId="0" borderId="1" xfId="1" applyFont="1" applyFill="1" applyBorder="1" applyAlignment="1">
      <alignment vertical="distributed"/>
    </xf>
    <xf numFmtId="2" fontId="7" fillId="0" borderId="0" xfId="1" applyNumberFormat="1" applyFont="1" applyFill="1" applyAlignment="1">
      <alignment vertical="distributed"/>
    </xf>
    <xf numFmtId="0" fontId="7" fillId="0" borderId="0" xfId="1" applyFont="1" applyFill="1" applyAlignment="1">
      <alignment vertical="distributed"/>
    </xf>
    <xf numFmtId="165" fontId="6" fillId="0" borderId="1" xfId="1" applyNumberFormat="1" applyFont="1" applyFill="1" applyBorder="1" applyAlignment="1">
      <alignment vertical="distributed" wrapText="1"/>
    </xf>
    <xf numFmtId="49" fontId="1" fillId="0" borderId="1" xfId="1" applyNumberFormat="1" applyFont="1" applyFill="1" applyBorder="1" applyAlignment="1">
      <alignment horizontal="center" vertical="top"/>
    </xf>
    <xf numFmtId="0" fontId="1" fillId="0" borderId="1" xfId="1" applyNumberFormat="1" applyFont="1" applyFill="1" applyBorder="1" applyAlignment="1">
      <alignment horizontal="left" vertical="top" wrapText="1"/>
    </xf>
    <xf numFmtId="164" fontId="1" fillId="0" borderId="1" xfId="1" applyNumberFormat="1" applyFont="1" applyFill="1" applyBorder="1" applyAlignment="1">
      <alignment horizontal="right" vertical="top" wrapText="1"/>
    </xf>
    <xf numFmtId="165" fontId="1" fillId="0" borderId="1" xfId="1" applyNumberFormat="1" applyFont="1" applyFill="1" applyBorder="1" applyAlignment="1">
      <alignment vertical="top" wrapText="1"/>
    </xf>
    <xf numFmtId="0" fontId="1" fillId="0" borderId="1" xfId="1" applyFont="1" applyFill="1" applyBorder="1" applyAlignment="1">
      <alignment vertical="top"/>
    </xf>
    <xf numFmtId="2" fontId="3" fillId="0" borderId="0" xfId="1" applyNumberFormat="1" applyFont="1" applyFill="1" applyAlignment="1">
      <alignment vertical="top"/>
    </xf>
    <xf numFmtId="0" fontId="3" fillId="0" borderId="0" xfId="1" applyFont="1" applyFill="1" applyAlignment="1">
      <alignment vertical="top"/>
    </xf>
    <xf numFmtId="0" fontId="6" fillId="0" borderId="1" xfId="1" applyNumberFormat="1" applyFont="1" applyFill="1" applyBorder="1" applyAlignment="1">
      <alignment horizontal="left" vertical="top" wrapText="1"/>
    </xf>
    <xf numFmtId="164" fontId="6" fillId="0" borderId="1" xfId="1" applyNumberFormat="1" applyFont="1" applyFill="1" applyBorder="1" applyAlignment="1">
      <alignment horizontal="right" vertical="top" wrapText="1"/>
    </xf>
    <xf numFmtId="0" fontId="6" fillId="0" borderId="1" xfId="1" applyFont="1" applyFill="1" applyBorder="1" applyAlignment="1">
      <alignment vertical="top"/>
    </xf>
    <xf numFmtId="0" fontId="7" fillId="0" borderId="0" xfId="1" applyFont="1" applyFill="1" applyAlignment="1">
      <alignment vertical="top"/>
    </xf>
    <xf numFmtId="165" fontId="6" fillId="0" borderId="1" xfId="1" applyNumberFormat="1" applyFont="1" applyFill="1" applyBorder="1" applyAlignment="1">
      <alignment vertical="top" wrapText="1"/>
    </xf>
    <xf numFmtId="165" fontId="1" fillId="0" borderId="1" xfId="1" applyNumberFormat="1" applyFont="1" applyFill="1" applyBorder="1" applyAlignment="1">
      <alignment vertical="top"/>
    </xf>
    <xf numFmtId="0" fontId="1" fillId="0" borderId="0" xfId="1" applyFont="1" applyFill="1" applyBorder="1"/>
    <xf numFmtId="164" fontId="3" fillId="0" borderId="0" xfId="1" applyNumberFormat="1" applyFont="1" applyFill="1"/>
    <xf numFmtId="2" fontId="8" fillId="0" borderId="0" xfId="0" applyNumberFormat="1" applyFont="1" applyFill="1" applyBorder="1"/>
    <xf numFmtId="2" fontId="10" fillId="0" borderId="0" xfId="0" applyNumberFormat="1" applyFont="1" applyFill="1" applyBorder="1"/>
    <xf numFmtId="49" fontId="6" fillId="0" borderId="1" xfId="1" applyNumberFormat="1" applyFont="1" applyFill="1" applyBorder="1" applyAlignment="1">
      <alignment horizontal="center" vertical="distributed"/>
    </xf>
    <xf numFmtId="49" fontId="6" fillId="0" borderId="1" xfId="1" applyNumberFormat="1" applyFont="1" applyFill="1" applyBorder="1" applyAlignment="1">
      <alignment horizontal="center" vertical="top"/>
    </xf>
    <xf numFmtId="0" fontId="5" fillId="0" borderId="0" xfId="1" applyNumberFormat="1" applyFont="1" applyFill="1" applyBorder="1" applyAlignment="1">
      <alignment horizontal="center" vertical="center"/>
    </xf>
    <xf numFmtId="0" fontId="6" fillId="0" borderId="1" xfId="0" applyFont="1" applyFill="1" applyBorder="1" applyAlignment="1">
      <alignment horizontal="center" vertical="center" wrapText="1"/>
    </xf>
    <xf numFmtId="49" fontId="6" fillId="0" borderId="1" xfId="1" applyNumberFormat="1" applyFont="1" applyFill="1" applyBorder="1" applyAlignment="1">
      <alignment horizontal="center" vertical="distributed"/>
    </xf>
    <xf numFmtId="49" fontId="6" fillId="0" borderId="1" xfId="1" applyNumberFormat="1" applyFont="1" applyFill="1" applyBorder="1" applyAlignment="1">
      <alignment horizontal="center" vertical="top"/>
    </xf>
    <xf numFmtId="0" fontId="6" fillId="0" borderId="1" xfId="1" applyNumberFormat="1" applyFont="1" applyFill="1" applyBorder="1" applyAlignment="1">
      <alignment horizontal="center" vertical="distributed" wrapText="1"/>
    </xf>
    <xf numFmtId="0" fontId="1" fillId="0" borderId="0" xfId="0" applyFont="1" applyFill="1" applyBorder="1" applyAlignment="1">
      <alignment horizontal="right" wrapText="1"/>
    </xf>
    <xf numFmtId="0" fontId="4" fillId="0" borderId="0" xfId="0" applyFont="1" applyFill="1" applyBorder="1" applyAlignment="1">
      <alignment horizontal="center" wrapText="1"/>
    </xf>
    <xf numFmtId="0" fontId="5" fillId="0" borderId="0" xfId="1" applyNumberFormat="1" applyFont="1" applyFill="1" applyBorder="1" applyAlignment="1">
      <alignment horizontal="center" vertical="center"/>
    </xf>
    <xf numFmtId="0" fontId="3" fillId="0" borderId="0" xfId="1" applyFont="1" applyFill="1" applyBorder="1" applyAlignment="1">
      <alignment horizontal="right"/>
    </xf>
    <xf numFmtId="0" fontId="1" fillId="0" borderId="0" xfId="0" applyFont="1" applyFill="1" applyBorder="1" applyAlignment="1">
      <alignment horizontal="right"/>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cellXfs>
  <cellStyles count="4">
    <cellStyle name="Гиперссылка 2" xfId="2"/>
    <cellStyle name="Обычный" xfId="0" builtinId="0"/>
    <cellStyle name="Обычный 2" xfId="1"/>
    <cellStyle name="Обычный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5"/>
  <sheetViews>
    <sheetView tabSelected="1" topLeftCell="A4" zoomScaleNormal="100" workbookViewId="0">
      <selection activeCell="C5" sqref="C5"/>
    </sheetView>
  </sheetViews>
  <sheetFormatPr defaultRowHeight="15" x14ac:dyDescent="0.25"/>
  <cols>
    <col min="1" max="1" width="21.140625" style="1" customWidth="1"/>
    <col min="2" max="2" width="51.7109375" style="1" customWidth="1"/>
    <col min="3" max="3" width="13.140625" style="1" customWidth="1"/>
    <col min="4" max="4" width="11.28515625" style="1" customWidth="1"/>
    <col min="5" max="5" width="13.28515625" style="1" customWidth="1"/>
    <col min="6" max="6" width="12.7109375" style="1" bestFit="1" customWidth="1"/>
    <col min="7" max="7" width="12" style="1" customWidth="1"/>
    <col min="8" max="8" width="13.28515625" style="1" customWidth="1"/>
    <col min="9" max="9" width="12.7109375" style="1" bestFit="1" customWidth="1"/>
    <col min="10" max="10" width="11.5703125" style="1" customWidth="1"/>
    <col min="11" max="11" width="14.28515625" style="1" customWidth="1"/>
    <col min="12" max="12" width="3.7109375" style="1" hidden="1" customWidth="1"/>
    <col min="13" max="13" width="2.42578125" style="1" hidden="1" customWidth="1"/>
    <col min="14" max="14" width="2.7109375" style="1" hidden="1" customWidth="1"/>
    <col min="15" max="15" width="3.28515625" style="1" hidden="1" customWidth="1"/>
    <col min="16" max="16" width="4" style="1" hidden="1" customWidth="1"/>
    <col min="17" max="17" width="2.7109375" style="1" hidden="1" customWidth="1"/>
    <col min="18" max="18" width="5.140625" style="1" hidden="1" customWidth="1"/>
    <col min="19" max="19" width="4.7109375" style="1" hidden="1" customWidth="1"/>
    <col min="20" max="16384" width="9.140625" style="1"/>
  </cols>
  <sheetData>
    <row r="1" spans="1:19" ht="18" customHeight="1" x14ac:dyDescent="0.25">
      <c r="A1" s="33" t="s">
        <v>732</v>
      </c>
      <c r="B1" s="33"/>
      <c r="C1" s="33"/>
      <c r="D1" s="33"/>
      <c r="E1" s="33"/>
      <c r="F1" s="33"/>
      <c r="G1" s="33"/>
      <c r="H1" s="33"/>
      <c r="I1" s="33"/>
      <c r="J1" s="33"/>
      <c r="K1" s="33"/>
    </row>
    <row r="2" spans="1:19" ht="24" customHeight="1" x14ac:dyDescent="0.3">
      <c r="A2" s="34" t="s">
        <v>0</v>
      </c>
      <c r="B2" s="34"/>
      <c r="C2" s="34"/>
      <c r="D2" s="34"/>
      <c r="E2" s="34"/>
      <c r="F2" s="34"/>
      <c r="G2" s="34"/>
      <c r="H2" s="34"/>
      <c r="I2" s="34"/>
      <c r="J2" s="34"/>
      <c r="K2" s="34"/>
    </row>
    <row r="3" spans="1:19" ht="21" customHeight="1" x14ac:dyDescent="0.25">
      <c r="A3" s="35"/>
      <c r="B3" s="35"/>
      <c r="C3" s="35"/>
      <c r="D3" s="28"/>
      <c r="E3" s="28"/>
      <c r="F3" s="36"/>
      <c r="G3" s="36"/>
      <c r="H3" s="36"/>
      <c r="I3" s="36"/>
      <c r="J3" s="37" t="s">
        <v>1</v>
      </c>
      <c r="K3" s="37"/>
    </row>
    <row r="4" spans="1:19" s="2" customFormat="1" ht="14.25" x14ac:dyDescent="0.2">
      <c r="A4" s="38" t="s">
        <v>2</v>
      </c>
      <c r="B4" s="39" t="s">
        <v>3</v>
      </c>
      <c r="C4" s="39" t="s">
        <v>4</v>
      </c>
      <c r="D4" s="39"/>
      <c r="E4" s="39"/>
      <c r="F4" s="39" t="s">
        <v>5</v>
      </c>
      <c r="G4" s="39"/>
      <c r="H4" s="39"/>
      <c r="I4" s="39" t="s">
        <v>6</v>
      </c>
      <c r="J4" s="39"/>
      <c r="K4" s="39"/>
    </row>
    <row r="5" spans="1:19" s="2" customFormat="1" ht="63.75" x14ac:dyDescent="0.2">
      <c r="A5" s="38"/>
      <c r="B5" s="39"/>
      <c r="C5" s="29" t="s">
        <v>739</v>
      </c>
      <c r="D5" s="29" t="s">
        <v>7</v>
      </c>
      <c r="E5" s="29" t="s">
        <v>8</v>
      </c>
      <c r="F5" s="29" t="s">
        <v>739</v>
      </c>
      <c r="G5" s="29" t="s">
        <v>7</v>
      </c>
      <c r="H5" s="29" t="s">
        <v>8</v>
      </c>
      <c r="I5" s="29" t="s">
        <v>739</v>
      </c>
      <c r="J5" s="29" t="s">
        <v>7</v>
      </c>
      <c r="K5" s="29" t="s">
        <v>8</v>
      </c>
    </row>
    <row r="6" spans="1:19" s="7" customFormat="1" ht="14.25" x14ac:dyDescent="0.2">
      <c r="A6" s="26" t="s">
        <v>9</v>
      </c>
      <c r="B6" s="3" t="s">
        <v>10</v>
      </c>
      <c r="C6" s="4">
        <f>C7+C77</f>
        <v>209150081.39999998</v>
      </c>
      <c r="D6" s="4"/>
      <c r="E6" s="4">
        <f>E7+E77</f>
        <v>209150081.39999998</v>
      </c>
      <c r="F6" s="4">
        <f>F7+F77</f>
        <v>210860052.30000001</v>
      </c>
      <c r="G6" s="4"/>
      <c r="H6" s="4">
        <f>H7+H77</f>
        <v>210860052.30000001</v>
      </c>
      <c r="I6" s="4">
        <f>I7+I77</f>
        <v>215552028.50000003</v>
      </c>
      <c r="J6" s="5"/>
      <c r="K6" s="4">
        <f>K7+K77</f>
        <v>215552028.50000003</v>
      </c>
      <c r="L6" s="6"/>
      <c r="M6" s="24" t="str">
        <f>LEFT(A6,1)</f>
        <v>1</v>
      </c>
      <c r="N6" s="24" t="str">
        <f>MID(A6,3,2)</f>
        <v>00</v>
      </c>
      <c r="O6" s="24" t="str">
        <f>MID(A6,6,2)</f>
        <v>00</v>
      </c>
      <c r="P6" s="24" t="str">
        <f>MID(A6,9,3)</f>
        <v>000</v>
      </c>
      <c r="Q6" s="24" t="str">
        <f>MID(A6,13,2)</f>
        <v>00</v>
      </c>
      <c r="R6" s="24" t="str">
        <f>MID(A6,16,4)</f>
        <v>0000</v>
      </c>
      <c r="S6" s="24" t="str">
        <f>RIGHT(A6,3)</f>
        <v>000</v>
      </c>
    </row>
    <row r="7" spans="1:19" s="7" customFormat="1" ht="14.25" x14ac:dyDescent="0.2">
      <c r="A7" s="30" t="s">
        <v>11</v>
      </c>
      <c r="B7" s="30"/>
      <c r="C7" s="4">
        <f>C8+C18+C40+C42+C50+C56</f>
        <v>206043594.39999998</v>
      </c>
      <c r="D7" s="4"/>
      <c r="E7" s="4">
        <f>E8+E18+E40+E42+E50+E56</f>
        <v>206043594.39999998</v>
      </c>
      <c r="F7" s="4">
        <f>F8+F18+F40+F42+F50+F56</f>
        <v>207785559.10000002</v>
      </c>
      <c r="G7" s="4"/>
      <c r="H7" s="4">
        <f>H8+H18+H40+H42+H50+H56</f>
        <v>207785559.10000002</v>
      </c>
      <c r="I7" s="4">
        <f>I8+I18+I40+I42+I50+I56</f>
        <v>212454240.70000002</v>
      </c>
      <c r="J7" s="5"/>
      <c r="K7" s="4">
        <f>K8+K18+K40+K42+K50+K56</f>
        <v>212454240.70000002</v>
      </c>
      <c r="M7" s="24" t="str">
        <f t="shared" ref="M7:M70" si="0">LEFT(A7,1)</f>
        <v>Н</v>
      </c>
      <c r="N7" s="24" t="str">
        <f t="shared" ref="N7:N70" si="1">MID(A7,3,2)</f>
        <v>ЛО</v>
      </c>
      <c r="O7" s="24" t="str">
        <f t="shared" ref="O7:O70" si="2">MID(A7,6,2)</f>
        <v>ОВ</v>
      </c>
      <c r="P7" s="24" t="str">
        <f t="shared" ref="P7:P70" si="3">MID(A7,9,3)</f>
        <v>Е Д</v>
      </c>
      <c r="Q7" s="24" t="str">
        <f t="shared" ref="Q7:Q70" si="4">MID(A7,13,2)</f>
        <v>ХО</v>
      </c>
      <c r="R7" s="24" t="str">
        <f t="shared" ref="R7:R70" si="5">MID(A7,16,4)</f>
        <v>Ы</v>
      </c>
      <c r="S7" s="24" t="str">
        <f t="shared" ref="S7:S70" si="6">RIGHT(A7,3)</f>
        <v>ОДЫ</v>
      </c>
    </row>
    <row r="8" spans="1:19" s="7" customFormat="1" ht="14.25" x14ac:dyDescent="0.2">
      <c r="A8" s="26" t="s">
        <v>12</v>
      </c>
      <c r="B8" s="3" t="s">
        <v>13</v>
      </c>
      <c r="C8" s="8">
        <f>C9+C13</f>
        <v>128753322.39999999</v>
      </c>
      <c r="D8" s="8"/>
      <c r="E8" s="8">
        <f>E9+E13</f>
        <v>128753322.39999999</v>
      </c>
      <c r="F8" s="8">
        <f>F9+F13</f>
        <v>130311824.90000001</v>
      </c>
      <c r="G8" s="8"/>
      <c r="H8" s="8">
        <f>H9+H13</f>
        <v>130311824.90000001</v>
      </c>
      <c r="I8" s="8">
        <f>I9+I13</f>
        <v>134572592.90000001</v>
      </c>
      <c r="J8" s="5"/>
      <c r="K8" s="8">
        <f>K9+K13</f>
        <v>134572592.90000001</v>
      </c>
      <c r="M8" s="24" t="str">
        <f t="shared" si="0"/>
        <v>1</v>
      </c>
      <c r="N8" s="24" t="str">
        <f t="shared" si="1"/>
        <v>01</v>
      </c>
      <c r="O8" s="24" t="str">
        <f t="shared" si="2"/>
        <v>00</v>
      </c>
      <c r="P8" s="24" t="str">
        <f t="shared" si="3"/>
        <v>000</v>
      </c>
      <c r="Q8" s="24" t="str">
        <f t="shared" si="4"/>
        <v>00</v>
      </c>
      <c r="R8" s="24" t="str">
        <f t="shared" si="5"/>
        <v>0000</v>
      </c>
      <c r="S8" s="24" t="str">
        <f t="shared" si="6"/>
        <v>000</v>
      </c>
    </row>
    <row r="9" spans="1:19" s="7" customFormat="1" ht="14.25" x14ac:dyDescent="0.2">
      <c r="A9" s="26" t="s">
        <v>14</v>
      </c>
      <c r="B9" s="3" t="s">
        <v>15</v>
      </c>
      <c r="C9" s="4">
        <f>C10</f>
        <v>71525552.599999994</v>
      </c>
      <c r="D9" s="4"/>
      <c r="E9" s="4">
        <f>E10</f>
        <v>71525552.599999994</v>
      </c>
      <c r="F9" s="8">
        <f>F10</f>
        <v>70099294.200000003</v>
      </c>
      <c r="G9" s="8"/>
      <c r="H9" s="8">
        <f>H10</f>
        <v>70099294.200000003</v>
      </c>
      <c r="I9" s="8">
        <f>I10</f>
        <v>72007629</v>
      </c>
      <c r="J9" s="5"/>
      <c r="K9" s="8">
        <f>K10</f>
        <v>72007629</v>
      </c>
      <c r="M9" s="24" t="str">
        <f t="shared" si="0"/>
        <v>1</v>
      </c>
      <c r="N9" s="24" t="str">
        <f t="shared" si="1"/>
        <v>01</v>
      </c>
      <c r="O9" s="24" t="str">
        <f t="shared" si="2"/>
        <v>01</v>
      </c>
      <c r="P9" s="24" t="str">
        <f t="shared" si="3"/>
        <v>000</v>
      </c>
      <c r="Q9" s="24" t="str">
        <f t="shared" si="4"/>
        <v>00</v>
      </c>
      <c r="R9" s="24" t="str">
        <f t="shared" si="5"/>
        <v>0000</v>
      </c>
      <c r="S9" s="24" t="str">
        <f t="shared" si="6"/>
        <v>110</v>
      </c>
    </row>
    <row r="10" spans="1:19" s="15" customFormat="1" ht="38.25" x14ac:dyDescent="0.2">
      <c r="A10" s="9" t="s">
        <v>16</v>
      </c>
      <c r="B10" s="10" t="s">
        <v>17</v>
      </c>
      <c r="C10" s="11">
        <f>C11+C12</f>
        <v>71525552.599999994</v>
      </c>
      <c r="D10" s="11"/>
      <c r="E10" s="11">
        <f>E11+E12</f>
        <v>71525552.599999994</v>
      </c>
      <c r="F10" s="12">
        <f>F11+F12</f>
        <v>70099294.200000003</v>
      </c>
      <c r="G10" s="12"/>
      <c r="H10" s="12">
        <f>H11+H12</f>
        <v>70099294.200000003</v>
      </c>
      <c r="I10" s="12">
        <f>I11+I12</f>
        <v>72007629</v>
      </c>
      <c r="J10" s="13"/>
      <c r="K10" s="12">
        <f>K11+K12</f>
        <v>72007629</v>
      </c>
      <c r="L10" s="14"/>
      <c r="M10" s="24" t="str">
        <f t="shared" si="0"/>
        <v>1</v>
      </c>
      <c r="N10" s="24" t="str">
        <f t="shared" si="1"/>
        <v>01</v>
      </c>
      <c r="O10" s="24" t="str">
        <f t="shared" si="2"/>
        <v>01</v>
      </c>
      <c r="P10" s="24" t="str">
        <f t="shared" si="3"/>
        <v>010</v>
      </c>
      <c r="Q10" s="24" t="str">
        <f t="shared" si="4"/>
        <v>00</v>
      </c>
      <c r="R10" s="24" t="str">
        <f t="shared" si="5"/>
        <v>0000</v>
      </c>
      <c r="S10" s="24" t="str">
        <f t="shared" si="6"/>
        <v>110</v>
      </c>
    </row>
    <row r="11" spans="1:19" s="15" customFormat="1" ht="38.25" x14ac:dyDescent="0.2">
      <c r="A11" s="9" t="s">
        <v>18</v>
      </c>
      <c r="B11" s="10" t="s">
        <v>19</v>
      </c>
      <c r="C11" s="11">
        <v>32333985.699999999</v>
      </c>
      <c r="D11" s="11"/>
      <c r="E11" s="11">
        <v>32333985.699999999</v>
      </c>
      <c r="F11" s="12">
        <v>31892377.100000001</v>
      </c>
      <c r="G11" s="12"/>
      <c r="H11" s="12">
        <v>31892377.100000001</v>
      </c>
      <c r="I11" s="12">
        <v>32621719.899999999</v>
      </c>
      <c r="J11" s="13"/>
      <c r="K11" s="12">
        <v>32621719.899999999</v>
      </c>
      <c r="M11" s="24" t="str">
        <f t="shared" si="0"/>
        <v>1</v>
      </c>
      <c r="N11" s="24" t="str">
        <f t="shared" si="1"/>
        <v>01</v>
      </c>
      <c r="O11" s="24" t="str">
        <f t="shared" si="2"/>
        <v>01</v>
      </c>
      <c r="P11" s="24" t="str">
        <f t="shared" si="3"/>
        <v>012</v>
      </c>
      <c r="Q11" s="24" t="str">
        <f t="shared" si="4"/>
        <v>02</v>
      </c>
      <c r="R11" s="24" t="str">
        <f t="shared" si="5"/>
        <v>0000</v>
      </c>
      <c r="S11" s="24" t="str">
        <f t="shared" si="6"/>
        <v>110</v>
      </c>
    </row>
    <row r="12" spans="1:19" s="15" customFormat="1" ht="38.25" x14ac:dyDescent="0.2">
      <c r="A12" s="9" t="s">
        <v>20</v>
      </c>
      <c r="B12" s="10" t="s">
        <v>21</v>
      </c>
      <c r="C12" s="11">
        <v>39191566.899999999</v>
      </c>
      <c r="D12" s="11"/>
      <c r="E12" s="11">
        <v>39191566.899999999</v>
      </c>
      <c r="F12" s="12">
        <v>38206917.100000001</v>
      </c>
      <c r="G12" s="12"/>
      <c r="H12" s="12">
        <v>38206917.100000001</v>
      </c>
      <c r="I12" s="12">
        <v>39385909.100000001</v>
      </c>
      <c r="J12" s="13"/>
      <c r="K12" s="12">
        <v>39385909.100000001</v>
      </c>
      <c r="M12" s="24" t="str">
        <f t="shared" si="0"/>
        <v>1</v>
      </c>
      <c r="N12" s="24" t="str">
        <f t="shared" si="1"/>
        <v>01</v>
      </c>
      <c r="O12" s="24" t="str">
        <f t="shared" si="2"/>
        <v>01</v>
      </c>
      <c r="P12" s="24" t="str">
        <f t="shared" si="3"/>
        <v>014</v>
      </c>
      <c r="Q12" s="24" t="str">
        <f t="shared" si="4"/>
        <v>02</v>
      </c>
      <c r="R12" s="24" t="str">
        <f t="shared" si="5"/>
        <v>0000</v>
      </c>
      <c r="S12" s="24" t="str">
        <f t="shared" si="6"/>
        <v>110</v>
      </c>
    </row>
    <row r="13" spans="1:19" s="19" customFormat="1" ht="14.25" x14ac:dyDescent="0.2">
      <c r="A13" s="27" t="s">
        <v>22</v>
      </c>
      <c r="B13" s="16" t="s">
        <v>23</v>
      </c>
      <c r="C13" s="17">
        <f>C14+C15+C16+C17</f>
        <v>57227769.799999997</v>
      </c>
      <c r="D13" s="17"/>
      <c r="E13" s="17">
        <f>E14+E15+E16+E17</f>
        <v>57227769.799999997</v>
      </c>
      <c r="F13" s="17">
        <f>F14+F15+F16+F17</f>
        <v>60212530.700000003</v>
      </c>
      <c r="G13" s="17"/>
      <c r="H13" s="17">
        <f>H14+H15+H16+H17</f>
        <v>60212530.700000003</v>
      </c>
      <c r="I13" s="17">
        <f>I14+I15+I16+I17</f>
        <v>62564963.900000006</v>
      </c>
      <c r="J13" s="18"/>
      <c r="K13" s="17">
        <f>K14+K15+K16+K17</f>
        <v>62564963.900000006</v>
      </c>
      <c r="M13" s="24" t="str">
        <f t="shared" si="0"/>
        <v>1</v>
      </c>
      <c r="N13" s="24" t="str">
        <f t="shared" si="1"/>
        <v>01</v>
      </c>
      <c r="O13" s="24" t="str">
        <f t="shared" si="2"/>
        <v>02</v>
      </c>
      <c r="P13" s="24" t="str">
        <f t="shared" si="3"/>
        <v>000</v>
      </c>
      <c r="Q13" s="24" t="str">
        <f t="shared" si="4"/>
        <v>01</v>
      </c>
      <c r="R13" s="24" t="str">
        <f t="shared" si="5"/>
        <v>0000</v>
      </c>
      <c r="S13" s="24" t="str">
        <f t="shared" si="6"/>
        <v>110</v>
      </c>
    </row>
    <row r="14" spans="1:19" s="15" customFormat="1" ht="63.75" x14ac:dyDescent="0.2">
      <c r="A14" s="9" t="s">
        <v>24</v>
      </c>
      <c r="B14" s="10" t="s">
        <v>25</v>
      </c>
      <c r="C14" s="11">
        <v>56193528.700000003</v>
      </c>
      <c r="D14" s="11"/>
      <c r="E14" s="11">
        <v>56193528.700000003</v>
      </c>
      <c r="F14" s="12">
        <v>59091511.5</v>
      </c>
      <c r="G14" s="12"/>
      <c r="H14" s="12">
        <v>59091511.5</v>
      </c>
      <c r="I14" s="12">
        <v>61363541.200000003</v>
      </c>
      <c r="J14" s="13"/>
      <c r="K14" s="12">
        <v>61363541.200000003</v>
      </c>
      <c r="M14" s="24" t="str">
        <f t="shared" si="0"/>
        <v>1</v>
      </c>
      <c r="N14" s="24" t="str">
        <f t="shared" si="1"/>
        <v>01</v>
      </c>
      <c r="O14" s="24" t="str">
        <f t="shared" si="2"/>
        <v>02</v>
      </c>
      <c r="P14" s="24" t="str">
        <f t="shared" si="3"/>
        <v>010</v>
      </c>
      <c r="Q14" s="24" t="str">
        <f t="shared" si="4"/>
        <v>01</v>
      </c>
      <c r="R14" s="24" t="str">
        <f t="shared" si="5"/>
        <v>0000</v>
      </c>
      <c r="S14" s="24" t="str">
        <f t="shared" si="6"/>
        <v>110</v>
      </c>
    </row>
    <row r="15" spans="1:19" s="15" customFormat="1" ht="89.25" x14ac:dyDescent="0.2">
      <c r="A15" s="9" t="s">
        <v>26</v>
      </c>
      <c r="B15" s="10" t="s">
        <v>27</v>
      </c>
      <c r="C15" s="11">
        <v>154099.79999999999</v>
      </c>
      <c r="D15" s="11"/>
      <c r="E15" s="11">
        <v>154099.79999999999</v>
      </c>
      <c r="F15" s="12">
        <v>167029.6</v>
      </c>
      <c r="G15" s="12"/>
      <c r="H15" s="12">
        <v>167029.6</v>
      </c>
      <c r="I15" s="12">
        <v>179009.6</v>
      </c>
      <c r="J15" s="13"/>
      <c r="K15" s="12">
        <v>179009.6</v>
      </c>
      <c r="M15" s="24" t="str">
        <f t="shared" si="0"/>
        <v>1</v>
      </c>
      <c r="N15" s="24" t="str">
        <f t="shared" si="1"/>
        <v>01</v>
      </c>
      <c r="O15" s="24" t="str">
        <f t="shared" si="2"/>
        <v>02</v>
      </c>
      <c r="P15" s="24" t="str">
        <f t="shared" si="3"/>
        <v>020</v>
      </c>
      <c r="Q15" s="24" t="str">
        <f t="shared" si="4"/>
        <v>01</v>
      </c>
      <c r="R15" s="24" t="str">
        <f t="shared" si="5"/>
        <v>0000</v>
      </c>
      <c r="S15" s="24" t="str">
        <f t="shared" si="6"/>
        <v>110</v>
      </c>
    </row>
    <row r="16" spans="1:19" s="15" customFormat="1" ht="38.25" x14ac:dyDescent="0.2">
      <c r="A16" s="9" t="s">
        <v>28</v>
      </c>
      <c r="B16" s="10" t="s">
        <v>29</v>
      </c>
      <c r="C16" s="11">
        <v>237618.8</v>
      </c>
      <c r="D16" s="11"/>
      <c r="E16" s="11">
        <v>237618.8</v>
      </c>
      <c r="F16" s="12">
        <v>257556.2</v>
      </c>
      <c r="G16" s="12"/>
      <c r="H16" s="12">
        <v>257556.2</v>
      </c>
      <c r="I16" s="12">
        <v>276029.09999999998</v>
      </c>
      <c r="J16" s="13"/>
      <c r="K16" s="12">
        <v>276029.09999999998</v>
      </c>
      <c r="M16" s="24" t="str">
        <f t="shared" si="0"/>
        <v>1</v>
      </c>
      <c r="N16" s="24" t="str">
        <f t="shared" si="1"/>
        <v>01</v>
      </c>
      <c r="O16" s="24" t="str">
        <f t="shared" si="2"/>
        <v>02</v>
      </c>
      <c r="P16" s="24" t="str">
        <f t="shared" si="3"/>
        <v>030</v>
      </c>
      <c r="Q16" s="24" t="str">
        <f t="shared" si="4"/>
        <v>01</v>
      </c>
      <c r="R16" s="24" t="str">
        <f t="shared" si="5"/>
        <v>0000</v>
      </c>
      <c r="S16" s="24" t="str">
        <f t="shared" si="6"/>
        <v>110</v>
      </c>
    </row>
    <row r="17" spans="1:19" s="15" customFormat="1" ht="76.5" x14ac:dyDescent="0.2">
      <c r="A17" s="9" t="s">
        <v>30</v>
      </c>
      <c r="B17" s="10" t="s">
        <v>31</v>
      </c>
      <c r="C17" s="11">
        <v>642522.5</v>
      </c>
      <c r="D17" s="11"/>
      <c r="E17" s="11">
        <v>642522.5</v>
      </c>
      <c r="F17" s="12">
        <v>696433.4</v>
      </c>
      <c r="G17" s="12"/>
      <c r="H17" s="12">
        <v>696433.4</v>
      </c>
      <c r="I17" s="12">
        <v>746384</v>
      </c>
      <c r="J17" s="13"/>
      <c r="K17" s="12">
        <v>746384</v>
      </c>
      <c r="M17" s="24" t="str">
        <f t="shared" si="0"/>
        <v>1</v>
      </c>
      <c r="N17" s="24" t="str">
        <f t="shared" si="1"/>
        <v>01</v>
      </c>
      <c r="O17" s="24" t="str">
        <f t="shared" si="2"/>
        <v>02</v>
      </c>
      <c r="P17" s="24" t="str">
        <f t="shared" si="3"/>
        <v>040</v>
      </c>
      <c r="Q17" s="24" t="str">
        <f t="shared" si="4"/>
        <v>01</v>
      </c>
      <c r="R17" s="24" t="str">
        <f t="shared" si="5"/>
        <v>0000</v>
      </c>
      <c r="S17" s="24" t="str">
        <f t="shared" si="6"/>
        <v>110</v>
      </c>
    </row>
    <row r="18" spans="1:19" s="19" customFormat="1" ht="38.25" x14ac:dyDescent="0.2">
      <c r="A18" s="27" t="s">
        <v>32</v>
      </c>
      <c r="B18" s="16" t="s">
        <v>33</v>
      </c>
      <c r="C18" s="17">
        <f>C19</f>
        <v>9877149</v>
      </c>
      <c r="D18" s="17"/>
      <c r="E18" s="17">
        <f>E19</f>
        <v>9877149</v>
      </c>
      <c r="F18" s="17">
        <f t="shared" ref="F18:K18" si="7">F19</f>
        <v>9879785.1999999993</v>
      </c>
      <c r="G18" s="17"/>
      <c r="H18" s="17">
        <f t="shared" si="7"/>
        <v>9879785.1999999993</v>
      </c>
      <c r="I18" s="17">
        <f t="shared" si="7"/>
        <v>9880840.9000000004</v>
      </c>
      <c r="J18" s="18"/>
      <c r="K18" s="17">
        <f t="shared" si="7"/>
        <v>9880840.9000000004</v>
      </c>
      <c r="M18" s="24" t="str">
        <f t="shared" si="0"/>
        <v>1</v>
      </c>
      <c r="N18" s="24" t="str">
        <f t="shared" si="1"/>
        <v>03</v>
      </c>
      <c r="O18" s="24" t="str">
        <f t="shared" si="2"/>
        <v>00</v>
      </c>
      <c r="P18" s="24" t="str">
        <f t="shared" si="3"/>
        <v>000</v>
      </c>
      <c r="Q18" s="24" t="str">
        <f t="shared" si="4"/>
        <v>00</v>
      </c>
      <c r="R18" s="24" t="str">
        <f t="shared" si="5"/>
        <v>0000</v>
      </c>
      <c r="S18" s="24" t="str">
        <f t="shared" si="6"/>
        <v>000</v>
      </c>
    </row>
    <row r="19" spans="1:19" s="19" customFormat="1" ht="25.5" x14ac:dyDescent="0.2">
      <c r="A19" s="27" t="s">
        <v>34</v>
      </c>
      <c r="B19" s="16" t="s">
        <v>35</v>
      </c>
      <c r="C19" s="17">
        <f>C20+C21+C24+C25+C26+C27+C30+C33+C36+C39</f>
        <v>9877149</v>
      </c>
      <c r="D19" s="17"/>
      <c r="E19" s="17">
        <f>E20+E21+E24+E25+E26+E27+E30+E33+E36+E39</f>
        <v>9877149</v>
      </c>
      <c r="F19" s="17">
        <f>F20+F21+F24+F25+F26+F27+F30+F33+F36+F39</f>
        <v>9879785.1999999993</v>
      </c>
      <c r="G19" s="17"/>
      <c r="H19" s="17">
        <f>H20+H21+H24+H25+H26+H27+H30+H33+H36+H39</f>
        <v>9879785.1999999993</v>
      </c>
      <c r="I19" s="17">
        <f>I20+I21+I24+I25+I26+I27+I30+I33+I36+I39</f>
        <v>9880840.9000000004</v>
      </c>
      <c r="J19" s="18"/>
      <c r="K19" s="17">
        <f>K20+K21+K24+K25+K26+K27+K30+K33+K36+K39</f>
        <v>9880840.9000000004</v>
      </c>
      <c r="M19" s="24" t="str">
        <f t="shared" si="0"/>
        <v>1</v>
      </c>
      <c r="N19" s="24" t="str">
        <f t="shared" si="1"/>
        <v>03</v>
      </c>
      <c r="O19" s="24" t="str">
        <f t="shared" si="2"/>
        <v>02</v>
      </c>
      <c r="P19" s="24" t="str">
        <f t="shared" si="3"/>
        <v>000</v>
      </c>
      <c r="Q19" s="24" t="str">
        <f t="shared" si="4"/>
        <v>01</v>
      </c>
      <c r="R19" s="24" t="str">
        <f t="shared" si="5"/>
        <v>0000</v>
      </c>
      <c r="S19" s="24" t="str">
        <f t="shared" si="6"/>
        <v>110</v>
      </c>
    </row>
    <row r="20" spans="1:19" s="15" customFormat="1" ht="25.5" x14ac:dyDescent="0.2">
      <c r="A20" s="9" t="s">
        <v>36</v>
      </c>
      <c r="B20" s="10" t="s">
        <v>37</v>
      </c>
      <c r="C20" s="11">
        <v>77599.600000000006</v>
      </c>
      <c r="D20" s="11"/>
      <c r="E20" s="11">
        <v>77599.600000000006</v>
      </c>
      <c r="F20" s="12">
        <v>80159.600000000006</v>
      </c>
      <c r="G20" s="12"/>
      <c r="H20" s="12">
        <v>80159.600000000006</v>
      </c>
      <c r="I20" s="12">
        <v>80421.399999999994</v>
      </c>
      <c r="J20" s="13"/>
      <c r="K20" s="12">
        <v>80421.399999999994</v>
      </c>
      <c r="M20" s="24" t="str">
        <f t="shared" si="0"/>
        <v>1</v>
      </c>
      <c r="N20" s="24" t="str">
        <f t="shared" si="1"/>
        <v>03</v>
      </c>
      <c r="O20" s="24" t="str">
        <f t="shared" si="2"/>
        <v>02</v>
      </c>
      <c r="P20" s="24" t="str">
        <f t="shared" si="3"/>
        <v>100</v>
      </c>
      <c r="Q20" s="24" t="str">
        <f t="shared" si="4"/>
        <v>01</v>
      </c>
      <c r="R20" s="24" t="str">
        <f t="shared" si="5"/>
        <v>0000</v>
      </c>
      <c r="S20" s="24" t="str">
        <f t="shared" si="6"/>
        <v>110</v>
      </c>
    </row>
    <row r="21" spans="1:19" s="15" customFormat="1" ht="114.75" x14ac:dyDescent="0.2">
      <c r="A21" s="9" t="s">
        <v>38</v>
      </c>
      <c r="B21" s="10" t="s">
        <v>39</v>
      </c>
      <c r="C21" s="11">
        <f>C22+C23</f>
        <v>3391616.6</v>
      </c>
      <c r="D21" s="11"/>
      <c r="E21" s="11">
        <f>E22+E23</f>
        <v>3391616.6</v>
      </c>
      <c r="F21" s="11">
        <f t="shared" ref="F21:I21" si="8">F22+F23</f>
        <v>3391616.6</v>
      </c>
      <c r="G21" s="11"/>
      <c r="H21" s="11">
        <f t="shared" ref="H21" si="9">H22+H23</f>
        <v>3391616.6</v>
      </c>
      <c r="I21" s="11">
        <f t="shared" si="8"/>
        <v>3391616.6</v>
      </c>
      <c r="J21" s="13"/>
      <c r="K21" s="11">
        <f t="shared" ref="K21" si="10">K22+K23</f>
        <v>3391616.6</v>
      </c>
      <c r="M21" s="24" t="str">
        <f t="shared" si="0"/>
        <v>1</v>
      </c>
      <c r="N21" s="24" t="str">
        <f t="shared" si="1"/>
        <v>03</v>
      </c>
      <c r="O21" s="24" t="str">
        <f t="shared" si="2"/>
        <v>02</v>
      </c>
      <c r="P21" s="24" t="str">
        <f t="shared" si="3"/>
        <v>140</v>
      </c>
      <c r="Q21" s="24" t="str">
        <f t="shared" si="4"/>
        <v>01</v>
      </c>
      <c r="R21" s="24" t="str">
        <f t="shared" si="5"/>
        <v>0000</v>
      </c>
      <c r="S21" s="24" t="str">
        <f t="shared" si="6"/>
        <v>110</v>
      </c>
    </row>
    <row r="22" spans="1:19" s="15" customFormat="1" ht="140.25" x14ac:dyDescent="0.2">
      <c r="A22" s="9" t="s">
        <v>40</v>
      </c>
      <c r="B22" s="10" t="s">
        <v>41</v>
      </c>
      <c r="C22" s="11">
        <v>1258366</v>
      </c>
      <c r="D22" s="11"/>
      <c r="E22" s="11">
        <v>1258366</v>
      </c>
      <c r="F22" s="12">
        <v>1258366</v>
      </c>
      <c r="G22" s="12"/>
      <c r="H22" s="12">
        <v>1258366</v>
      </c>
      <c r="I22" s="12">
        <v>1258366</v>
      </c>
      <c r="J22" s="13"/>
      <c r="K22" s="12">
        <v>1258366</v>
      </c>
      <c r="M22" s="24" t="str">
        <f t="shared" si="0"/>
        <v>1</v>
      </c>
      <c r="N22" s="24" t="str">
        <f t="shared" si="1"/>
        <v>03</v>
      </c>
      <c r="O22" s="24" t="str">
        <f t="shared" si="2"/>
        <v>02</v>
      </c>
      <c r="P22" s="24" t="str">
        <f t="shared" si="3"/>
        <v>142</v>
      </c>
      <c r="Q22" s="24" t="str">
        <f t="shared" si="4"/>
        <v>01</v>
      </c>
      <c r="R22" s="24" t="str">
        <f t="shared" si="5"/>
        <v>0000</v>
      </c>
      <c r="S22" s="24" t="str">
        <f t="shared" si="6"/>
        <v>110</v>
      </c>
    </row>
    <row r="23" spans="1:19" s="15" customFormat="1" ht="178.5" x14ac:dyDescent="0.2">
      <c r="A23" s="9" t="s">
        <v>42</v>
      </c>
      <c r="B23" s="10" t="s">
        <v>43</v>
      </c>
      <c r="C23" s="11">
        <v>2133250.6</v>
      </c>
      <c r="D23" s="11"/>
      <c r="E23" s="11">
        <v>2133250.6</v>
      </c>
      <c r="F23" s="12">
        <v>2133250.6</v>
      </c>
      <c r="G23" s="12"/>
      <c r="H23" s="12">
        <v>2133250.6</v>
      </c>
      <c r="I23" s="12">
        <v>2133250.6</v>
      </c>
      <c r="J23" s="13"/>
      <c r="K23" s="12">
        <v>2133250.6</v>
      </c>
      <c r="M23" s="24" t="str">
        <f t="shared" si="0"/>
        <v>1</v>
      </c>
      <c r="N23" s="24" t="str">
        <f t="shared" si="1"/>
        <v>03</v>
      </c>
      <c r="O23" s="24" t="str">
        <f t="shared" si="2"/>
        <v>02</v>
      </c>
      <c r="P23" s="24" t="str">
        <f t="shared" si="3"/>
        <v>143</v>
      </c>
      <c r="Q23" s="24" t="str">
        <f t="shared" si="4"/>
        <v>01</v>
      </c>
      <c r="R23" s="24" t="str">
        <f t="shared" si="5"/>
        <v>0000</v>
      </c>
      <c r="S23" s="24" t="str">
        <f t="shared" si="6"/>
        <v>110</v>
      </c>
    </row>
    <row r="24" spans="1:19" s="15" customFormat="1" ht="114.75" x14ac:dyDescent="0.2">
      <c r="A24" s="9" t="s">
        <v>44</v>
      </c>
      <c r="B24" s="10" t="s">
        <v>45</v>
      </c>
      <c r="C24" s="11">
        <v>1166.5999999999999</v>
      </c>
      <c r="D24" s="11"/>
      <c r="E24" s="11">
        <v>1166.5999999999999</v>
      </c>
      <c r="F24" s="12">
        <v>1166.5999999999999</v>
      </c>
      <c r="G24" s="12"/>
      <c r="H24" s="12">
        <v>1166.5999999999999</v>
      </c>
      <c r="I24" s="12">
        <v>1166.5999999999999</v>
      </c>
      <c r="J24" s="13"/>
      <c r="K24" s="12">
        <v>1166.5999999999999</v>
      </c>
      <c r="M24" s="24" t="str">
        <f t="shared" si="0"/>
        <v>1</v>
      </c>
      <c r="N24" s="24" t="str">
        <f t="shared" si="1"/>
        <v>03</v>
      </c>
      <c r="O24" s="24" t="str">
        <f t="shared" si="2"/>
        <v>02</v>
      </c>
      <c r="P24" s="24" t="str">
        <f t="shared" si="3"/>
        <v>190</v>
      </c>
      <c r="Q24" s="24" t="str">
        <f t="shared" si="4"/>
        <v>01</v>
      </c>
      <c r="R24" s="24" t="str">
        <f t="shared" si="5"/>
        <v>0000</v>
      </c>
      <c r="S24" s="24" t="str">
        <f t="shared" si="6"/>
        <v>110</v>
      </c>
    </row>
    <row r="25" spans="1:19" s="15" customFormat="1" ht="114.75" x14ac:dyDescent="0.2">
      <c r="A25" s="9" t="s">
        <v>46</v>
      </c>
      <c r="B25" s="10" t="s">
        <v>47</v>
      </c>
      <c r="C25" s="11">
        <v>1023.2</v>
      </c>
      <c r="D25" s="11"/>
      <c r="E25" s="11">
        <v>1023.2</v>
      </c>
      <c r="F25" s="12">
        <v>1023.2</v>
      </c>
      <c r="G25" s="12"/>
      <c r="H25" s="12">
        <v>1023.2</v>
      </c>
      <c r="I25" s="12">
        <v>1023.2</v>
      </c>
      <c r="J25" s="13"/>
      <c r="K25" s="12">
        <v>1023.2</v>
      </c>
      <c r="M25" s="24" t="str">
        <f t="shared" si="0"/>
        <v>1</v>
      </c>
      <c r="N25" s="24" t="str">
        <f t="shared" si="1"/>
        <v>03</v>
      </c>
      <c r="O25" s="24" t="str">
        <f t="shared" si="2"/>
        <v>02</v>
      </c>
      <c r="P25" s="24" t="str">
        <f t="shared" si="3"/>
        <v>200</v>
      </c>
      <c r="Q25" s="24" t="str">
        <f t="shared" si="4"/>
        <v>01</v>
      </c>
      <c r="R25" s="24" t="str">
        <f t="shared" si="5"/>
        <v>0000</v>
      </c>
      <c r="S25" s="24" t="str">
        <f t="shared" si="6"/>
        <v>110</v>
      </c>
    </row>
    <row r="26" spans="1:19" s="15" customFormat="1" ht="89.25" x14ac:dyDescent="0.2">
      <c r="A26" s="9" t="s">
        <v>48</v>
      </c>
      <c r="B26" s="10" t="s">
        <v>49</v>
      </c>
      <c r="C26" s="11">
        <v>1310.2</v>
      </c>
      <c r="D26" s="11"/>
      <c r="E26" s="11">
        <v>1310.2</v>
      </c>
      <c r="F26" s="12">
        <v>1310.2</v>
      </c>
      <c r="G26" s="12"/>
      <c r="H26" s="12">
        <v>1310.2</v>
      </c>
      <c r="I26" s="12">
        <v>1310.2</v>
      </c>
      <c r="J26" s="13"/>
      <c r="K26" s="12">
        <v>1310.2</v>
      </c>
      <c r="M26" s="24" t="str">
        <f t="shared" si="0"/>
        <v>1</v>
      </c>
      <c r="N26" s="24" t="str">
        <f t="shared" si="1"/>
        <v>03</v>
      </c>
      <c r="O26" s="24" t="str">
        <f t="shared" si="2"/>
        <v>02</v>
      </c>
      <c r="P26" s="24" t="str">
        <f t="shared" si="3"/>
        <v>210</v>
      </c>
      <c r="Q26" s="24" t="str">
        <f t="shared" si="4"/>
        <v>01</v>
      </c>
      <c r="R26" s="24" t="str">
        <f t="shared" si="5"/>
        <v>0000</v>
      </c>
      <c r="S26" s="24" t="str">
        <f t="shared" si="6"/>
        <v>110</v>
      </c>
    </row>
    <row r="27" spans="1:19" s="15" customFormat="1" ht="63.75" x14ac:dyDescent="0.2">
      <c r="A27" s="9" t="s">
        <v>50</v>
      </c>
      <c r="B27" s="10" t="s">
        <v>51</v>
      </c>
      <c r="C27" s="11">
        <f>C28+C29</f>
        <v>2115675.4</v>
      </c>
      <c r="D27" s="11"/>
      <c r="E27" s="11">
        <f>E28+E29</f>
        <v>2115675.4</v>
      </c>
      <c r="F27" s="12">
        <f>F28+F29</f>
        <v>2115675.4</v>
      </c>
      <c r="G27" s="12"/>
      <c r="H27" s="12">
        <f>H28+H29</f>
        <v>2115675.4</v>
      </c>
      <c r="I27" s="12">
        <f>I28+I29</f>
        <v>2115675.4</v>
      </c>
      <c r="J27" s="13"/>
      <c r="K27" s="12">
        <f>K28+K29</f>
        <v>2115675.4</v>
      </c>
      <c r="M27" s="24" t="str">
        <f t="shared" si="0"/>
        <v>1</v>
      </c>
      <c r="N27" s="24" t="str">
        <f t="shared" si="1"/>
        <v>03</v>
      </c>
      <c r="O27" s="24" t="str">
        <f t="shared" si="2"/>
        <v>02</v>
      </c>
      <c r="P27" s="24" t="str">
        <f t="shared" si="3"/>
        <v>230</v>
      </c>
      <c r="Q27" s="24" t="str">
        <f t="shared" si="4"/>
        <v>01</v>
      </c>
      <c r="R27" s="24" t="str">
        <f t="shared" si="5"/>
        <v>0000</v>
      </c>
      <c r="S27" s="24" t="str">
        <f t="shared" si="6"/>
        <v>110</v>
      </c>
    </row>
    <row r="28" spans="1:19" s="15" customFormat="1" ht="102" x14ac:dyDescent="0.2">
      <c r="A28" s="9" t="s">
        <v>52</v>
      </c>
      <c r="B28" s="10" t="s">
        <v>53</v>
      </c>
      <c r="C28" s="11">
        <v>2054193.1</v>
      </c>
      <c r="D28" s="11"/>
      <c r="E28" s="11">
        <v>2054193.1</v>
      </c>
      <c r="F28" s="12">
        <v>2054193.1</v>
      </c>
      <c r="G28" s="12"/>
      <c r="H28" s="12">
        <v>2054193.1</v>
      </c>
      <c r="I28" s="12">
        <v>2054193.1</v>
      </c>
      <c r="J28" s="13"/>
      <c r="K28" s="12">
        <v>2054193.1</v>
      </c>
      <c r="M28" s="24" t="str">
        <f t="shared" si="0"/>
        <v>1</v>
      </c>
      <c r="N28" s="24" t="str">
        <f t="shared" si="1"/>
        <v>03</v>
      </c>
      <c r="O28" s="24" t="str">
        <f t="shared" si="2"/>
        <v>02</v>
      </c>
      <c r="P28" s="24" t="str">
        <f t="shared" si="3"/>
        <v>231</v>
      </c>
      <c r="Q28" s="24" t="str">
        <f t="shared" si="4"/>
        <v>01</v>
      </c>
      <c r="R28" s="24" t="str">
        <f t="shared" si="5"/>
        <v>0000</v>
      </c>
      <c r="S28" s="24" t="str">
        <f t="shared" si="6"/>
        <v>110</v>
      </c>
    </row>
    <row r="29" spans="1:19" s="15" customFormat="1" ht="102" x14ac:dyDescent="0.2">
      <c r="A29" s="9" t="s">
        <v>54</v>
      </c>
      <c r="B29" s="10" t="s">
        <v>55</v>
      </c>
      <c r="C29" s="11">
        <v>61482.3</v>
      </c>
      <c r="D29" s="11"/>
      <c r="E29" s="11">
        <v>61482.3</v>
      </c>
      <c r="F29" s="12">
        <v>61482.3</v>
      </c>
      <c r="G29" s="12"/>
      <c r="H29" s="12">
        <v>61482.3</v>
      </c>
      <c r="I29" s="12">
        <v>61482.3</v>
      </c>
      <c r="J29" s="13"/>
      <c r="K29" s="12">
        <v>61482.3</v>
      </c>
      <c r="M29" s="24" t="str">
        <f t="shared" si="0"/>
        <v>1</v>
      </c>
      <c r="N29" s="24" t="str">
        <f t="shared" si="1"/>
        <v>03</v>
      </c>
      <c r="O29" s="24" t="str">
        <f t="shared" si="2"/>
        <v>02</v>
      </c>
      <c r="P29" s="24" t="str">
        <f t="shared" si="3"/>
        <v>232</v>
      </c>
      <c r="Q29" s="24" t="str">
        <f t="shared" si="4"/>
        <v>01</v>
      </c>
      <c r="R29" s="24" t="str">
        <f t="shared" si="5"/>
        <v>0000</v>
      </c>
      <c r="S29" s="24" t="str">
        <f t="shared" si="6"/>
        <v>110</v>
      </c>
    </row>
    <row r="30" spans="1:19" s="15" customFormat="1" ht="76.5" x14ac:dyDescent="0.2">
      <c r="A30" s="9" t="s">
        <v>56</v>
      </c>
      <c r="B30" s="10" t="s">
        <v>57</v>
      </c>
      <c r="C30" s="11">
        <f>C31+C32</f>
        <v>13543.7</v>
      </c>
      <c r="D30" s="11"/>
      <c r="E30" s="11">
        <f>E31+E32</f>
        <v>13543.7</v>
      </c>
      <c r="F30" s="12">
        <f>F31+F32</f>
        <v>13543.7</v>
      </c>
      <c r="G30" s="12"/>
      <c r="H30" s="12">
        <f>H31+H32</f>
        <v>13543.7</v>
      </c>
      <c r="I30" s="12">
        <f>I31+I32</f>
        <v>13543.7</v>
      </c>
      <c r="J30" s="13"/>
      <c r="K30" s="12">
        <f>K31+K32</f>
        <v>13543.7</v>
      </c>
      <c r="M30" s="24" t="str">
        <f t="shared" si="0"/>
        <v>1</v>
      </c>
      <c r="N30" s="24" t="str">
        <f t="shared" si="1"/>
        <v>03</v>
      </c>
      <c r="O30" s="24" t="str">
        <f t="shared" si="2"/>
        <v>02</v>
      </c>
      <c r="P30" s="24" t="str">
        <f t="shared" si="3"/>
        <v>240</v>
      </c>
      <c r="Q30" s="24" t="str">
        <f t="shared" si="4"/>
        <v>01</v>
      </c>
      <c r="R30" s="24" t="str">
        <f t="shared" si="5"/>
        <v>0000</v>
      </c>
      <c r="S30" s="24" t="str">
        <f t="shared" si="6"/>
        <v>110</v>
      </c>
    </row>
    <row r="31" spans="1:19" s="15" customFormat="1" ht="114.75" x14ac:dyDescent="0.2">
      <c r="A31" s="9" t="s">
        <v>58</v>
      </c>
      <c r="B31" s="10" t="s">
        <v>59</v>
      </c>
      <c r="C31" s="11">
        <v>13150.1</v>
      </c>
      <c r="D31" s="11"/>
      <c r="E31" s="11">
        <v>13150.1</v>
      </c>
      <c r="F31" s="12">
        <v>13150.1</v>
      </c>
      <c r="G31" s="12"/>
      <c r="H31" s="12">
        <v>13150.1</v>
      </c>
      <c r="I31" s="12">
        <v>13150.1</v>
      </c>
      <c r="J31" s="13"/>
      <c r="K31" s="12">
        <v>13150.1</v>
      </c>
      <c r="M31" s="24" t="str">
        <f t="shared" si="0"/>
        <v>1</v>
      </c>
      <c r="N31" s="24" t="str">
        <f t="shared" si="1"/>
        <v>03</v>
      </c>
      <c r="O31" s="24" t="str">
        <f t="shared" si="2"/>
        <v>02</v>
      </c>
      <c r="P31" s="24" t="str">
        <f t="shared" si="3"/>
        <v>241</v>
      </c>
      <c r="Q31" s="24" t="str">
        <f t="shared" si="4"/>
        <v>01</v>
      </c>
      <c r="R31" s="24" t="str">
        <f t="shared" si="5"/>
        <v>0000</v>
      </c>
      <c r="S31" s="24" t="str">
        <f t="shared" si="6"/>
        <v>110</v>
      </c>
    </row>
    <row r="32" spans="1:19" s="15" customFormat="1" ht="114.75" x14ac:dyDescent="0.2">
      <c r="A32" s="9" t="s">
        <v>60</v>
      </c>
      <c r="B32" s="10" t="s">
        <v>61</v>
      </c>
      <c r="C32" s="11">
        <v>393.6</v>
      </c>
      <c r="D32" s="11"/>
      <c r="E32" s="11">
        <v>393.6</v>
      </c>
      <c r="F32" s="12">
        <v>393.6</v>
      </c>
      <c r="G32" s="12"/>
      <c r="H32" s="12">
        <v>393.6</v>
      </c>
      <c r="I32" s="12">
        <v>393.6</v>
      </c>
      <c r="J32" s="13"/>
      <c r="K32" s="12">
        <v>393.6</v>
      </c>
      <c r="M32" s="24" t="str">
        <f t="shared" si="0"/>
        <v>1</v>
      </c>
      <c r="N32" s="24" t="str">
        <f t="shared" si="1"/>
        <v>03</v>
      </c>
      <c r="O32" s="24" t="str">
        <f t="shared" si="2"/>
        <v>02</v>
      </c>
      <c r="P32" s="24" t="str">
        <f t="shared" si="3"/>
        <v>242</v>
      </c>
      <c r="Q32" s="24" t="str">
        <f t="shared" si="4"/>
        <v>01</v>
      </c>
      <c r="R32" s="24" t="str">
        <f t="shared" si="5"/>
        <v>0000</v>
      </c>
      <c r="S32" s="24" t="str">
        <f t="shared" si="6"/>
        <v>110</v>
      </c>
    </row>
    <row r="33" spans="1:19" s="15" customFormat="1" ht="63.75" x14ac:dyDescent="0.2">
      <c r="A33" s="9" t="s">
        <v>62</v>
      </c>
      <c r="B33" s="10" t="s">
        <v>63</v>
      </c>
      <c r="C33" s="11">
        <f>C34+C35</f>
        <v>4103831.1999999997</v>
      </c>
      <c r="D33" s="11"/>
      <c r="E33" s="11">
        <f>E34+E35</f>
        <v>4103831.1999999997</v>
      </c>
      <c r="F33" s="11">
        <f t="shared" ref="F33:I33" si="11">F34+F35</f>
        <v>4103831.1999999997</v>
      </c>
      <c r="G33" s="11"/>
      <c r="H33" s="11">
        <f t="shared" ref="H33" si="12">H34+H35</f>
        <v>4103831.1999999997</v>
      </c>
      <c r="I33" s="11">
        <f t="shared" si="11"/>
        <v>4103831.1999999997</v>
      </c>
      <c r="J33" s="13"/>
      <c r="K33" s="11">
        <f t="shared" ref="K33" si="13">K34+K35</f>
        <v>4103831.1999999997</v>
      </c>
      <c r="M33" s="24" t="str">
        <f t="shared" si="0"/>
        <v>1</v>
      </c>
      <c r="N33" s="24" t="str">
        <f t="shared" si="1"/>
        <v>03</v>
      </c>
      <c r="O33" s="24" t="str">
        <f t="shared" si="2"/>
        <v>02</v>
      </c>
      <c r="P33" s="24" t="str">
        <f t="shared" si="3"/>
        <v>250</v>
      </c>
      <c r="Q33" s="24" t="str">
        <f t="shared" si="4"/>
        <v>01</v>
      </c>
      <c r="R33" s="24" t="str">
        <f t="shared" si="5"/>
        <v>0000</v>
      </c>
      <c r="S33" s="24" t="str">
        <f t="shared" si="6"/>
        <v>110</v>
      </c>
    </row>
    <row r="34" spans="1:19" s="15" customFormat="1" ht="102" x14ac:dyDescent="0.2">
      <c r="A34" s="9" t="s">
        <v>64</v>
      </c>
      <c r="B34" s="10" t="s">
        <v>65</v>
      </c>
      <c r="C34" s="11">
        <v>3984572.3</v>
      </c>
      <c r="D34" s="11"/>
      <c r="E34" s="11">
        <v>3984572.3</v>
      </c>
      <c r="F34" s="12">
        <v>3984572.3</v>
      </c>
      <c r="G34" s="12"/>
      <c r="H34" s="12">
        <v>3984572.3</v>
      </c>
      <c r="I34" s="12">
        <v>3984572.3</v>
      </c>
      <c r="J34" s="13"/>
      <c r="K34" s="12">
        <v>3984572.3</v>
      </c>
      <c r="M34" s="24" t="str">
        <f t="shared" si="0"/>
        <v>1</v>
      </c>
      <c r="N34" s="24" t="str">
        <f t="shared" si="1"/>
        <v>03</v>
      </c>
      <c r="O34" s="24" t="str">
        <f t="shared" si="2"/>
        <v>02</v>
      </c>
      <c r="P34" s="24" t="str">
        <f t="shared" si="3"/>
        <v>251</v>
      </c>
      <c r="Q34" s="24" t="str">
        <f t="shared" si="4"/>
        <v>01</v>
      </c>
      <c r="R34" s="24" t="str">
        <f t="shared" si="5"/>
        <v>0000</v>
      </c>
      <c r="S34" s="24" t="str">
        <f t="shared" si="6"/>
        <v>110</v>
      </c>
    </row>
    <row r="35" spans="1:19" s="15" customFormat="1" ht="102" x14ac:dyDescent="0.2">
      <c r="A35" s="9" t="s">
        <v>66</v>
      </c>
      <c r="B35" s="10" t="s">
        <v>67</v>
      </c>
      <c r="C35" s="11">
        <v>119258.9</v>
      </c>
      <c r="D35" s="11"/>
      <c r="E35" s="11">
        <v>119258.9</v>
      </c>
      <c r="F35" s="12">
        <v>119258.9</v>
      </c>
      <c r="G35" s="12"/>
      <c r="H35" s="12">
        <v>119258.9</v>
      </c>
      <c r="I35" s="12">
        <v>119258.9</v>
      </c>
      <c r="J35" s="13"/>
      <c r="K35" s="12">
        <v>119258.9</v>
      </c>
      <c r="M35" s="24" t="str">
        <f t="shared" si="0"/>
        <v>1</v>
      </c>
      <c r="N35" s="24" t="str">
        <f t="shared" si="1"/>
        <v>03</v>
      </c>
      <c r="O35" s="24" t="str">
        <f t="shared" si="2"/>
        <v>02</v>
      </c>
      <c r="P35" s="24" t="str">
        <f t="shared" si="3"/>
        <v>252</v>
      </c>
      <c r="Q35" s="24" t="str">
        <f t="shared" si="4"/>
        <v>01</v>
      </c>
      <c r="R35" s="24" t="str">
        <f t="shared" si="5"/>
        <v>0000</v>
      </c>
      <c r="S35" s="24" t="str">
        <f t="shared" si="6"/>
        <v>110</v>
      </c>
    </row>
    <row r="36" spans="1:19" s="15" customFormat="1" ht="63.75" x14ac:dyDescent="0.2">
      <c r="A36" s="9" t="s">
        <v>68</v>
      </c>
      <c r="B36" s="10" t="s">
        <v>69</v>
      </c>
      <c r="C36" s="11">
        <f>C37+C38</f>
        <v>-383119.3</v>
      </c>
      <c r="D36" s="11"/>
      <c r="E36" s="11">
        <f>E37+E38</f>
        <v>-383119.3</v>
      </c>
      <c r="F36" s="11">
        <f t="shared" ref="F36:I36" si="14">F37+F38</f>
        <v>-383119.3</v>
      </c>
      <c r="G36" s="11"/>
      <c r="H36" s="11">
        <f t="shared" ref="H36" si="15">H37+H38</f>
        <v>-383119.3</v>
      </c>
      <c r="I36" s="11">
        <f t="shared" si="14"/>
        <v>-383119.3</v>
      </c>
      <c r="J36" s="13"/>
      <c r="K36" s="11">
        <f t="shared" ref="K36" si="16">K37+K38</f>
        <v>-383119.3</v>
      </c>
      <c r="M36" s="24" t="str">
        <f t="shared" si="0"/>
        <v>1</v>
      </c>
      <c r="N36" s="24" t="str">
        <f t="shared" si="1"/>
        <v>03</v>
      </c>
      <c r="O36" s="24" t="str">
        <f t="shared" si="2"/>
        <v>02</v>
      </c>
      <c r="P36" s="24" t="str">
        <f t="shared" si="3"/>
        <v>260</v>
      </c>
      <c r="Q36" s="24" t="str">
        <f t="shared" si="4"/>
        <v>01</v>
      </c>
      <c r="R36" s="24" t="str">
        <f t="shared" si="5"/>
        <v>0000</v>
      </c>
      <c r="S36" s="24" t="str">
        <f t="shared" si="6"/>
        <v>110</v>
      </c>
    </row>
    <row r="37" spans="1:19" s="15" customFormat="1" ht="102" x14ac:dyDescent="0.2">
      <c r="A37" s="9" t="s">
        <v>70</v>
      </c>
      <c r="B37" s="10" t="s">
        <v>71</v>
      </c>
      <c r="C37" s="11">
        <v>-371985.7</v>
      </c>
      <c r="D37" s="11"/>
      <c r="E37" s="11">
        <v>-371985.7</v>
      </c>
      <c r="F37" s="12">
        <v>-371985.7</v>
      </c>
      <c r="G37" s="12"/>
      <c r="H37" s="12">
        <v>-371985.7</v>
      </c>
      <c r="I37" s="12">
        <v>-371985.7</v>
      </c>
      <c r="J37" s="13"/>
      <c r="K37" s="12">
        <v>-371985.7</v>
      </c>
      <c r="M37" s="24" t="str">
        <f t="shared" si="0"/>
        <v>1</v>
      </c>
      <c r="N37" s="24" t="str">
        <f t="shared" si="1"/>
        <v>03</v>
      </c>
      <c r="O37" s="24" t="str">
        <f t="shared" si="2"/>
        <v>02</v>
      </c>
      <c r="P37" s="24" t="str">
        <f t="shared" si="3"/>
        <v>261</v>
      </c>
      <c r="Q37" s="24" t="str">
        <f t="shared" si="4"/>
        <v>01</v>
      </c>
      <c r="R37" s="24" t="str">
        <f t="shared" si="5"/>
        <v>0000</v>
      </c>
      <c r="S37" s="24" t="str">
        <f t="shared" si="6"/>
        <v>110</v>
      </c>
    </row>
    <row r="38" spans="1:19" s="15" customFormat="1" ht="102" x14ac:dyDescent="0.2">
      <c r="A38" s="9" t="s">
        <v>72</v>
      </c>
      <c r="B38" s="10" t="s">
        <v>73</v>
      </c>
      <c r="C38" s="11">
        <v>-11133.6</v>
      </c>
      <c r="D38" s="11"/>
      <c r="E38" s="11">
        <v>-11133.6</v>
      </c>
      <c r="F38" s="12">
        <v>-11133.6</v>
      </c>
      <c r="G38" s="12"/>
      <c r="H38" s="12">
        <v>-11133.6</v>
      </c>
      <c r="I38" s="12">
        <v>-11133.6</v>
      </c>
      <c r="J38" s="13"/>
      <c r="K38" s="12">
        <v>-11133.6</v>
      </c>
      <c r="M38" s="24" t="str">
        <f t="shared" si="0"/>
        <v>1</v>
      </c>
      <c r="N38" s="24" t="str">
        <f t="shared" si="1"/>
        <v>03</v>
      </c>
      <c r="O38" s="24" t="str">
        <f t="shared" si="2"/>
        <v>02</v>
      </c>
      <c r="P38" s="24" t="str">
        <f t="shared" si="3"/>
        <v>262</v>
      </c>
      <c r="Q38" s="24" t="str">
        <f t="shared" si="4"/>
        <v>01</v>
      </c>
      <c r="R38" s="24" t="str">
        <f t="shared" si="5"/>
        <v>0000</v>
      </c>
      <c r="S38" s="24" t="str">
        <f t="shared" si="6"/>
        <v>110</v>
      </c>
    </row>
    <row r="39" spans="1:19" s="15" customFormat="1" ht="63.75" x14ac:dyDescent="0.2">
      <c r="A39" s="9" t="s">
        <v>74</v>
      </c>
      <c r="B39" s="10" t="s">
        <v>75</v>
      </c>
      <c r="C39" s="11">
        <v>554501.80000000005</v>
      </c>
      <c r="D39" s="11"/>
      <c r="E39" s="11">
        <v>554501.80000000005</v>
      </c>
      <c r="F39" s="12">
        <v>554578</v>
      </c>
      <c r="G39" s="12"/>
      <c r="H39" s="12">
        <v>554578</v>
      </c>
      <c r="I39" s="12">
        <v>555371.9</v>
      </c>
      <c r="J39" s="13"/>
      <c r="K39" s="12">
        <v>555371.9</v>
      </c>
      <c r="M39" s="24" t="str">
        <f t="shared" si="0"/>
        <v>1</v>
      </c>
      <c r="N39" s="24" t="str">
        <f t="shared" si="1"/>
        <v>03</v>
      </c>
      <c r="O39" s="24" t="str">
        <f t="shared" si="2"/>
        <v>02</v>
      </c>
      <c r="P39" s="24" t="str">
        <f t="shared" si="3"/>
        <v>410</v>
      </c>
      <c r="Q39" s="24" t="str">
        <f t="shared" si="4"/>
        <v>01</v>
      </c>
      <c r="R39" s="24" t="str">
        <f t="shared" si="5"/>
        <v>0000</v>
      </c>
      <c r="S39" s="24" t="str">
        <f t="shared" si="6"/>
        <v>110</v>
      </c>
    </row>
    <row r="40" spans="1:19" s="19" customFormat="1" ht="14.25" x14ac:dyDescent="0.2">
      <c r="A40" s="27" t="s">
        <v>76</v>
      </c>
      <c r="B40" s="16" t="s">
        <v>77</v>
      </c>
      <c r="C40" s="17">
        <f>C41</f>
        <v>10500</v>
      </c>
      <c r="D40" s="17"/>
      <c r="E40" s="17">
        <f>E41</f>
        <v>10500</v>
      </c>
      <c r="F40" s="20">
        <f>F41</f>
        <v>10500</v>
      </c>
      <c r="G40" s="20"/>
      <c r="H40" s="20">
        <f>H41</f>
        <v>10500</v>
      </c>
      <c r="I40" s="20">
        <f>I41</f>
        <v>10500</v>
      </c>
      <c r="J40" s="18"/>
      <c r="K40" s="20">
        <f>K41</f>
        <v>10500</v>
      </c>
      <c r="M40" s="24" t="str">
        <f t="shared" si="0"/>
        <v>1</v>
      </c>
      <c r="N40" s="24" t="str">
        <f t="shared" si="1"/>
        <v>05</v>
      </c>
      <c r="O40" s="24" t="str">
        <f t="shared" si="2"/>
        <v>00</v>
      </c>
      <c r="P40" s="24" t="str">
        <f t="shared" si="3"/>
        <v>000</v>
      </c>
      <c r="Q40" s="24" t="str">
        <f t="shared" si="4"/>
        <v>00</v>
      </c>
      <c r="R40" s="24" t="str">
        <f t="shared" si="5"/>
        <v>0000</v>
      </c>
      <c r="S40" s="24" t="str">
        <f t="shared" si="6"/>
        <v>000</v>
      </c>
    </row>
    <row r="41" spans="1:19" s="19" customFormat="1" ht="14.25" x14ac:dyDescent="0.2">
      <c r="A41" s="27" t="s">
        <v>78</v>
      </c>
      <c r="B41" s="16" t="s">
        <v>79</v>
      </c>
      <c r="C41" s="17">
        <v>10500</v>
      </c>
      <c r="D41" s="17"/>
      <c r="E41" s="17">
        <v>10500</v>
      </c>
      <c r="F41" s="20">
        <v>10500</v>
      </c>
      <c r="G41" s="20"/>
      <c r="H41" s="20">
        <v>10500</v>
      </c>
      <c r="I41" s="20">
        <v>10500</v>
      </c>
      <c r="J41" s="18"/>
      <c r="K41" s="20">
        <v>10500</v>
      </c>
      <c r="M41" s="24" t="str">
        <f t="shared" si="0"/>
        <v>1</v>
      </c>
      <c r="N41" s="24" t="str">
        <f t="shared" si="1"/>
        <v>05</v>
      </c>
      <c r="O41" s="24" t="str">
        <f t="shared" si="2"/>
        <v>06</v>
      </c>
      <c r="P41" s="24" t="str">
        <f t="shared" si="3"/>
        <v>000</v>
      </c>
      <c r="Q41" s="24" t="str">
        <f t="shared" si="4"/>
        <v>01</v>
      </c>
      <c r="R41" s="24" t="str">
        <f t="shared" si="5"/>
        <v>0000</v>
      </c>
      <c r="S41" s="24" t="str">
        <f t="shared" si="6"/>
        <v>110</v>
      </c>
    </row>
    <row r="42" spans="1:19" s="19" customFormat="1" ht="14.25" x14ac:dyDescent="0.2">
      <c r="A42" s="27" t="s">
        <v>80</v>
      </c>
      <c r="B42" s="16" t="s">
        <v>81</v>
      </c>
      <c r="C42" s="17">
        <f>C43+C46+C49</f>
        <v>66570111.5</v>
      </c>
      <c r="D42" s="17"/>
      <c r="E42" s="17">
        <f>E43+E46+E49</f>
        <v>66570111.5</v>
      </c>
      <c r="F42" s="17">
        <f>F43+F46+F49</f>
        <v>66760590.700000003</v>
      </c>
      <c r="G42" s="17"/>
      <c r="H42" s="17">
        <f>H43+H46+H49</f>
        <v>66760590.700000003</v>
      </c>
      <c r="I42" s="17">
        <f>I43+I46+I49</f>
        <v>67158583.400000006</v>
      </c>
      <c r="J42" s="18"/>
      <c r="K42" s="17">
        <f>K43+K46+K49</f>
        <v>67158583.400000006</v>
      </c>
      <c r="M42" s="24" t="str">
        <f t="shared" si="0"/>
        <v>1</v>
      </c>
      <c r="N42" s="24" t="str">
        <f t="shared" si="1"/>
        <v>06</v>
      </c>
      <c r="O42" s="24" t="str">
        <f t="shared" si="2"/>
        <v>00</v>
      </c>
      <c r="P42" s="24" t="str">
        <f t="shared" si="3"/>
        <v>000</v>
      </c>
      <c r="Q42" s="24" t="str">
        <f t="shared" si="4"/>
        <v>00</v>
      </c>
      <c r="R42" s="24" t="str">
        <f t="shared" si="5"/>
        <v>0000</v>
      </c>
      <c r="S42" s="24" t="str">
        <f t="shared" si="6"/>
        <v>000</v>
      </c>
    </row>
    <row r="43" spans="1:19" s="19" customFormat="1" ht="14.25" x14ac:dyDescent="0.2">
      <c r="A43" s="27" t="s">
        <v>82</v>
      </c>
      <c r="B43" s="16" t="s">
        <v>83</v>
      </c>
      <c r="C43" s="17">
        <f>C44+C45</f>
        <v>63874780</v>
      </c>
      <c r="D43" s="17"/>
      <c r="E43" s="17">
        <f>E44+E45</f>
        <v>63874780</v>
      </c>
      <c r="F43" s="17">
        <f>F44+F45</f>
        <v>64046546</v>
      </c>
      <c r="G43" s="17"/>
      <c r="H43" s="17">
        <f>H44+H45</f>
        <v>64046546</v>
      </c>
      <c r="I43" s="17">
        <f>I44+I45</f>
        <v>64427236.700000003</v>
      </c>
      <c r="J43" s="18"/>
      <c r="K43" s="17">
        <f>K44+K45</f>
        <v>64427236.700000003</v>
      </c>
      <c r="M43" s="24" t="str">
        <f t="shared" si="0"/>
        <v>1</v>
      </c>
      <c r="N43" s="24" t="str">
        <f t="shared" si="1"/>
        <v>06</v>
      </c>
      <c r="O43" s="24" t="str">
        <f t="shared" si="2"/>
        <v>02</v>
      </c>
      <c r="P43" s="24" t="str">
        <f t="shared" si="3"/>
        <v>000</v>
      </c>
      <c r="Q43" s="24" t="str">
        <f t="shared" si="4"/>
        <v>02</v>
      </c>
      <c r="R43" s="24" t="str">
        <f t="shared" si="5"/>
        <v>0000</v>
      </c>
      <c r="S43" s="24" t="str">
        <f t="shared" si="6"/>
        <v>110</v>
      </c>
    </row>
    <row r="44" spans="1:19" s="15" customFormat="1" ht="25.5" x14ac:dyDescent="0.2">
      <c r="A44" s="9" t="s">
        <v>84</v>
      </c>
      <c r="B44" s="10" t="s">
        <v>85</v>
      </c>
      <c r="C44" s="11">
        <v>59459879.600000001</v>
      </c>
      <c r="D44" s="11"/>
      <c r="E44" s="11">
        <v>59459879.600000001</v>
      </c>
      <c r="F44" s="12">
        <v>59619773.5</v>
      </c>
      <c r="G44" s="12"/>
      <c r="H44" s="12">
        <v>59619773.5</v>
      </c>
      <c r="I44" s="12">
        <v>59974151.600000001</v>
      </c>
      <c r="J44" s="13"/>
      <c r="K44" s="12">
        <v>59974151.600000001</v>
      </c>
      <c r="M44" s="24" t="str">
        <f t="shared" si="0"/>
        <v>1</v>
      </c>
      <c r="N44" s="24" t="str">
        <f t="shared" si="1"/>
        <v>06</v>
      </c>
      <c r="O44" s="24" t="str">
        <f t="shared" si="2"/>
        <v>02</v>
      </c>
      <c r="P44" s="24" t="str">
        <f t="shared" si="3"/>
        <v>010</v>
      </c>
      <c r="Q44" s="24" t="str">
        <f t="shared" si="4"/>
        <v>02</v>
      </c>
      <c r="R44" s="24" t="str">
        <f t="shared" si="5"/>
        <v>0000</v>
      </c>
      <c r="S44" s="24" t="str">
        <f t="shared" si="6"/>
        <v>110</v>
      </c>
    </row>
    <row r="45" spans="1:19" s="15" customFormat="1" ht="25.5" x14ac:dyDescent="0.2">
      <c r="A45" s="9" t="s">
        <v>86</v>
      </c>
      <c r="B45" s="10" t="s">
        <v>87</v>
      </c>
      <c r="C45" s="11">
        <v>4414900.4000000004</v>
      </c>
      <c r="D45" s="11"/>
      <c r="E45" s="11">
        <v>4414900.4000000004</v>
      </c>
      <c r="F45" s="12">
        <v>4426772.5</v>
      </c>
      <c r="G45" s="12"/>
      <c r="H45" s="12">
        <v>4426772.5</v>
      </c>
      <c r="I45" s="12">
        <v>4453085.0999999996</v>
      </c>
      <c r="J45" s="13"/>
      <c r="K45" s="12">
        <v>4453085.0999999996</v>
      </c>
      <c r="M45" s="24" t="str">
        <f t="shared" si="0"/>
        <v>1</v>
      </c>
      <c r="N45" s="24" t="str">
        <f t="shared" si="1"/>
        <v>06</v>
      </c>
      <c r="O45" s="24" t="str">
        <f t="shared" si="2"/>
        <v>02</v>
      </c>
      <c r="P45" s="24" t="str">
        <f t="shared" si="3"/>
        <v>020</v>
      </c>
      <c r="Q45" s="24" t="str">
        <f t="shared" si="4"/>
        <v>02</v>
      </c>
      <c r="R45" s="24" t="str">
        <f t="shared" si="5"/>
        <v>0000</v>
      </c>
      <c r="S45" s="24" t="str">
        <f t="shared" si="6"/>
        <v>110</v>
      </c>
    </row>
    <row r="46" spans="1:19" s="19" customFormat="1" ht="14.25" x14ac:dyDescent="0.2">
      <c r="A46" s="27" t="s">
        <v>88</v>
      </c>
      <c r="B46" s="16" t="s">
        <v>89</v>
      </c>
      <c r="C46" s="17">
        <f>C47+C48</f>
        <v>2688368.8</v>
      </c>
      <c r="D46" s="17"/>
      <c r="E46" s="17">
        <f>E47+E48</f>
        <v>2688368.8</v>
      </c>
      <c r="F46" s="17">
        <f>F47+F48</f>
        <v>2707082</v>
      </c>
      <c r="G46" s="17"/>
      <c r="H46" s="17">
        <f>H47+H48</f>
        <v>2707082</v>
      </c>
      <c r="I46" s="17">
        <f>I47+I48</f>
        <v>2724384</v>
      </c>
      <c r="J46" s="18"/>
      <c r="K46" s="17">
        <f>K47+K48</f>
        <v>2724384</v>
      </c>
      <c r="M46" s="24" t="str">
        <f t="shared" si="0"/>
        <v>1</v>
      </c>
      <c r="N46" s="24" t="str">
        <f t="shared" si="1"/>
        <v>06</v>
      </c>
      <c r="O46" s="24" t="str">
        <f t="shared" si="2"/>
        <v>04</v>
      </c>
      <c r="P46" s="24" t="str">
        <f t="shared" si="3"/>
        <v>000</v>
      </c>
      <c r="Q46" s="24" t="str">
        <f t="shared" si="4"/>
        <v>02</v>
      </c>
      <c r="R46" s="24" t="str">
        <f t="shared" si="5"/>
        <v>0000</v>
      </c>
      <c r="S46" s="24" t="str">
        <f t="shared" si="6"/>
        <v>110</v>
      </c>
    </row>
    <row r="47" spans="1:19" s="15" customFormat="1" x14ac:dyDescent="0.2">
      <c r="A47" s="9" t="s">
        <v>90</v>
      </c>
      <c r="B47" s="10" t="s">
        <v>91</v>
      </c>
      <c r="C47" s="11">
        <v>1113693.6000000001</v>
      </c>
      <c r="D47" s="11"/>
      <c r="E47" s="11">
        <v>1113693.6000000001</v>
      </c>
      <c r="F47" s="12">
        <v>1129318.2</v>
      </c>
      <c r="G47" s="12"/>
      <c r="H47" s="12">
        <v>1129318.2</v>
      </c>
      <c r="I47" s="12">
        <v>1124384.5</v>
      </c>
      <c r="J47" s="13"/>
      <c r="K47" s="12">
        <v>1124384.5</v>
      </c>
      <c r="M47" s="24" t="str">
        <f t="shared" si="0"/>
        <v>1</v>
      </c>
      <c r="N47" s="24" t="str">
        <f t="shared" si="1"/>
        <v>06</v>
      </c>
      <c r="O47" s="24" t="str">
        <f t="shared" si="2"/>
        <v>04</v>
      </c>
      <c r="P47" s="24" t="str">
        <f t="shared" si="3"/>
        <v>011</v>
      </c>
      <c r="Q47" s="24" t="str">
        <f t="shared" si="4"/>
        <v>02</v>
      </c>
      <c r="R47" s="24" t="str">
        <f t="shared" si="5"/>
        <v>0000</v>
      </c>
      <c r="S47" s="24" t="str">
        <f t="shared" si="6"/>
        <v>110</v>
      </c>
    </row>
    <row r="48" spans="1:19" s="15" customFormat="1" x14ac:dyDescent="0.2">
      <c r="A48" s="9" t="s">
        <v>92</v>
      </c>
      <c r="B48" s="10" t="s">
        <v>93</v>
      </c>
      <c r="C48" s="11">
        <v>1574675.2</v>
      </c>
      <c r="D48" s="11"/>
      <c r="E48" s="11">
        <v>1574675.2</v>
      </c>
      <c r="F48" s="12">
        <v>1577763.8</v>
      </c>
      <c r="G48" s="12"/>
      <c r="H48" s="12">
        <v>1577763.8</v>
      </c>
      <c r="I48" s="12">
        <v>1599999.5</v>
      </c>
      <c r="J48" s="13"/>
      <c r="K48" s="12">
        <v>1599999.5</v>
      </c>
      <c r="M48" s="24" t="str">
        <f t="shared" si="0"/>
        <v>1</v>
      </c>
      <c r="N48" s="24" t="str">
        <f t="shared" si="1"/>
        <v>06</v>
      </c>
      <c r="O48" s="24" t="str">
        <f t="shared" si="2"/>
        <v>04</v>
      </c>
      <c r="P48" s="24" t="str">
        <f t="shared" si="3"/>
        <v>012</v>
      </c>
      <c r="Q48" s="24" t="str">
        <f t="shared" si="4"/>
        <v>02</v>
      </c>
      <c r="R48" s="24" t="str">
        <f t="shared" si="5"/>
        <v>0000</v>
      </c>
      <c r="S48" s="24" t="str">
        <f t="shared" si="6"/>
        <v>110</v>
      </c>
    </row>
    <row r="49" spans="1:19" s="19" customFormat="1" ht="14.25" x14ac:dyDescent="0.2">
      <c r="A49" s="27" t="s">
        <v>94</v>
      </c>
      <c r="B49" s="16" t="s">
        <v>95</v>
      </c>
      <c r="C49" s="17">
        <v>6962.7</v>
      </c>
      <c r="D49" s="17"/>
      <c r="E49" s="17">
        <v>6962.7</v>
      </c>
      <c r="F49" s="20">
        <v>6962.7</v>
      </c>
      <c r="G49" s="20"/>
      <c r="H49" s="20">
        <v>6962.7</v>
      </c>
      <c r="I49" s="20">
        <v>6962.7</v>
      </c>
      <c r="J49" s="18"/>
      <c r="K49" s="20">
        <v>6962.7</v>
      </c>
      <c r="M49" s="24" t="str">
        <f t="shared" si="0"/>
        <v>1</v>
      </c>
      <c r="N49" s="24" t="str">
        <f t="shared" si="1"/>
        <v>06</v>
      </c>
      <c r="O49" s="24" t="str">
        <f t="shared" si="2"/>
        <v>05</v>
      </c>
      <c r="P49" s="24" t="str">
        <f t="shared" si="3"/>
        <v>000</v>
      </c>
      <c r="Q49" s="24" t="str">
        <f t="shared" si="4"/>
        <v>02</v>
      </c>
      <c r="R49" s="24" t="str">
        <f t="shared" si="5"/>
        <v>0000</v>
      </c>
      <c r="S49" s="24" t="str">
        <f t="shared" si="6"/>
        <v>110</v>
      </c>
    </row>
    <row r="50" spans="1:19" s="19" customFormat="1" ht="25.5" x14ac:dyDescent="0.2">
      <c r="A50" s="27" t="s">
        <v>96</v>
      </c>
      <c r="B50" s="16" t="s">
        <v>97</v>
      </c>
      <c r="C50" s="17">
        <f>C51+C53</f>
        <v>232678.8</v>
      </c>
      <c r="D50" s="17"/>
      <c r="E50" s="17">
        <f>E51+E53</f>
        <v>232678.8</v>
      </c>
      <c r="F50" s="17">
        <f>F51+F53</f>
        <v>233026.8</v>
      </c>
      <c r="G50" s="17"/>
      <c r="H50" s="17">
        <f>H51+H53</f>
        <v>233026.8</v>
      </c>
      <c r="I50" s="17">
        <f>I51+I53</f>
        <v>233154.4</v>
      </c>
      <c r="J50" s="18"/>
      <c r="K50" s="17">
        <f>K51+K53</f>
        <v>233154.4</v>
      </c>
      <c r="M50" s="24" t="str">
        <f t="shared" si="0"/>
        <v>1</v>
      </c>
      <c r="N50" s="24" t="str">
        <f t="shared" si="1"/>
        <v>07</v>
      </c>
      <c r="O50" s="24" t="str">
        <f t="shared" si="2"/>
        <v>00</v>
      </c>
      <c r="P50" s="24" t="str">
        <f t="shared" si="3"/>
        <v>000</v>
      </c>
      <c r="Q50" s="24" t="str">
        <f t="shared" si="4"/>
        <v>00</v>
      </c>
      <c r="R50" s="24" t="str">
        <f t="shared" si="5"/>
        <v>0000</v>
      </c>
      <c r="S50" s="24" t="str">
        <f t="shared" si="6"/>
        <v>000</v>
      </c>
    </row>
    <row r="51" spans="1:19" s="19" customFormat="1" ht="14.25" x14ac:dyDescent="0.2">
      <c r="A51" s="27" t="s">
        <v>98</v>
      </c>
      <c r="B51" s="16" t="s">
        <v>99</v>
      </c>
      <c r="C51" s="17">
        <f>C52</f>
        <v>222319.9</v>
      </c>
      <c r="D51" s="17"/>
      <c r="E51" s="17">
        <f>E52</f>
        <v>222319.9</v>
      </c>
      <c r="F51" s="20">
        <f>F52</f>
        <v>222542.3</v>
      </c>
      <c r="G51" s="20"/>
      <c r="H51" s="20">
        <f>H52</f>
        <v>222542.3</v>
      </c>
      <c r="I51" s="20">
        <f>I52</f>
        <v>222542.3</v>
      </c>
      <c r="J51" s="18"/>
      <c r="K51" s="20">
        <f>K52</f>
        <v>222542.3</v>
      </c>
      <c r="M51" s="24" t="str">
        <f t="shared" si="0"/>
        <v>1</v>
      </c>
      <c r="N51" s="24" t="str">
        <f t="shared" si="1"/>
        <v>07</v>
      </c>
      <c r="O51" s="24" t="str">
        <f t="shared" si="2"/>
        <v>01</v>
      </c>
      <c r="P51" s="24" t="str">
        <f t="shared" si="3"/>
        <v>000</v>
      </c>
      <c r="Q51" s="24" t="str">
        <f t="shared" si="4"/>
        <v>01</v>
      </c>
      <c r="R51" s="24" t="str">
        <f t="shared" si="5"/>
        <v>0000</v>
      </c>
      <c r="S51" s="24" t="str">
        <f t="shared" si="6"/>
        <v>110</v>
      </c>
    </row>
    <row r="52" spans="1:19" s="15" customFormat="1" ht="25.5" x14ac:dyDescent="0.2">
      <c r="A52" s="9" t="s">
        <v>100</v>
      </c>
      <c r="B52" s="10" t="s">
        <v>101</v>
      </c>
      <c r="C52" s="11">
        <v>222319.9</v>
      </c>
      <c r="D52" s="11"/>
      <c r="E52" s="11">
        <v>222319.9</v>
      </c>
      <c r="F52" s="12">
        <v>222542.3</v>
      </c>
      <c r="G52" s="12"/>
      <c r="H52" s="12">
        <v>222542.3</v>
      </c>
      <c r="I52" s="12">
        <v>222542.3</v>
      </c>
      <c r="J52" s="13"/>
      <c r="K52" s="12">
        <v>222542.3</v>
      </c>
      <c r="M52" s="24" t="str">
        <f t="shared" si="0"/>
        <v>1</v>
      </c>
      <c r="N52" s="24" t="str">
        <f t="shared" si="1"/>
        <v>07</v>
      </c>
      <c r="O52" s="24" t="str">
        <f t="shared" si="2"/>
        <v>01</v>
      </c>
      <c r="P52" s="24" t="str">
        <f t="shared" si="3"/>
        <v>020</v>
      </c>
      <c r="Q52" s="24" t="str">
        <f t="shared" si="4"/>
        <v>01</v>
      </c>
      <c r="R52" s="24" t="str">
        <f t="shared" si="5"/>
        <v>0000</v>
      </c>
      <c r="S52" s="24" t="str">
        <f t="shared" si="6"/>
        <v>110</v>
      </c>
    </row>
    <row r="53" spans="1:19" s="19" customFormat="1" ht="25.5" x14ac:dyDescent="0.2">
      <c r="A53" s="27" t="s">
        <v>102</v>
      </c>
      <c r="B53" s="16" t="s">
        <v>103</v>
      </c>
      <c r="C53" s="17">
        <f>C54+C55</f>
        <v>10358.9</v>
      </c>
      <c r="D53" s="17"/>
      <c r="E53" s="17">
        <f>E54+E55</f>
        <v>10358.9</v>
      </c>
      <c r="F53" s="17">
        <f>F54+F55</f>
        <v>10484.5</v>
      </c>
      <c r="G53" s="17"/>
      <c r="H53" s="17">
        <f>H54+H55</f>
        <v>10484.5</v>
      </c>
      <c r="I53" s="17">
        <f>I54+I55</f>
        <v>10612.099999999999</v>
      </c>
      <c r="J53" s="18"/>
      <c r="K53" s="17">
        <f>K54+K55</f>
        <v>10612.099999999999</v>
      </c>
      <c r="M53" s="24" t="str">
        <f t="shared" si="0"/>
        <v>1</v>
      </c>
      <c r="N53" s="24" t="str">
        <f t="shared" si="1"/>
        <v>07</v>
      </c>
      <c r="O53" s="24" t="str">
        <f t="shared" si="2"/>
        <v>04</v>
      </c>
      <c r="P53" s="24" t="str">
        <f t="shared" si="3"/>
        <v>000</v>
      </c>
      <c r="Q53" s="24" t="str">
        <f t="shared" si="4"/>
        <v>01</v>
      </c>
      <c r="R53" s="24" t="str">
        <f t="shared" si="5"/>
        <v>0000</v>
      </c>
      <c r="S53" s="24" t="str">
        <f t="shared" si="6"/>
        <v>110</v>
      </c>
    </row>
    <row r="54" spans="1:19" s="15" customFormat="1" x14ac:dyDescent="0.2">
      <c r="A54" s="9" t="s">
        <v>104</v>
      </c>
      <c r="B54" s="10" t="s">
        <v>105</v>
      </c>
      <c r="C54" s="11">
        <v>8232.4</v>
      </c>
      <c r="D54" s="11"/>
      <c r="E54" s="11">
        <v>8232.4</v>
      </c>
      <c r="F54" s="12">
        <v>8355.9</v>
      </c>
      <c r="G54" s="12"/>
      <c r="H54" s="12">
        <v>8355.9</v>
      </c>
      <c r="I54" s="12">
        <v>8481.4</v>
      </c>
      <c r="J54" s="13"/>
      <c r="K54" s="12">
        <v>8481.4</v>
      </c>
      <c r="M54" s="24" t="str">
        <f t="shared" si="0"/>
        <v>1</v>
      </c>
      <c r="N54" s="24" t="str">
        <f t="shared" si="1"/>
        <v>07</v>
      </c>
      <c r="O54" s="24" t="str">
        <f t="shared" si="2"/>
        <v>04</v>
      </c>
      <c r="P54" s="24" t="str">
        <f t="shared" si="3"/>
        <v>010</v>
      </c>
      <c r="Q54" s="24" t="str">
        <f t="shared" si="4"/>
        <v>01</v>
      </c>
      <c r="R54" s="24" t="str">
        <f t="shared" si="5"/>
        <v>0000</v>
      </c>
      <c r="S54" s="24" t="str">
        <f t="shared" si="6"/>
        <v>110</v>
      </c>
    </row>
    <row r="55" spans="1:19" s="15" customFormat="1" ht="25.5" x14ac:dyDescent="0.2">
      <c r="A55" s="9" t="s">
        <v>106</v>
      </c>
      <c r="B55" s="10" t="s">
        <v>107</v>
      </c>
      <c r="C55" s="11">
        <v>2126.5</v>
      </c>
      <c r="D55" s="11"/>
      <c r="E55" s="11">
        <v>2126.5</v>
      </c>
      <c r="F55" s="12">
        <v>2128.6</v>
      </c>
      <c r="G55" s="12"/>
      <c r="H55" s="12">
        <v>2128.6</v>
      </c>
      <c r="I55" s="12">
        <v>2130.6999999999998</v>
      </c>
      <c r="J55" s="13"/>
      <c r="K55" s="12">
        <v>2130.6999999999998</v>
      </c>
      <c r="M55" s="24" t="str">
        <f t="shared" si="0"/>
        <v>1</v>
      </c>
      <c r="N55" s="24" t="str">
        <f t="shared" si="1"/>
        <v>07</v>
      </c>
      <c r="O55" s="24" t="str">
        <f t="shared" si="2"/>
        <v>04</v>
      </c>
      <c r="P55" s="24" t="str">
        <f t="shared" si="3"/>
        <v>030</v>
      </c>
      <c r="Q55" s="24" t="str">
        <f t="shared" si="4"/>
        <v>01</v>
      </c>
      <c r="R55" s="24" t="str">
        <f t="shared" si="5"/>
        <v>0000</v>
      </c>
      <c r="S55" s="24" t="str">
        <f t="shared" si="6"/>
        <v>110</v>
      </c>
    </row>
    <row r="56" spans="1:19" s="19" customFormat="1" ht="14.25" x14ac:dyDescent="0.2">
      <c r="A56" s="27" t="s">
        <v>108</v>
      </c>
      <c r="B56" s="16" t="s">
        <v>109</v>
      </c>
      <c r="C56" s="17">
        <f>C57+C58</f>
        <v>599832.70000000007</v>
      </c>
      <c r="D56" s="17"/>
      <c r="E56" s="17">
        <f>E57+E58</f>
        <v>599832.70000000007</v>
      </c>
      <c r="F56" s="17">
        <f>F57+F58</f>
        <v>589831.50000000012</v>
      </c>
      <c r="G56" s="17"/>
      <c r="H56" s="17">
        <f>H57+H58</f>
        <v>589831.50000000012</v>
      </c>
      <c r="I56" s="17">
        <f>I57+I58</f>
        <v>598569.10000000009</v>
      </c>
      <c r="J56" s="18"/>
      <c r="K56" s="17">
        <f>K57+K58</f>
        <v>598569.10000000009</v>
      </c>
      <c r="M56" s="24" t="str">
        <f t="shared" si="0"/>
        <v>1</v>
      </c>
      <c r="N56" s="24" t="str">
        <f t="shared" si="1"/>
        <v>08</v>
      </c>
      <c r="O56" s="24" t="str">
        <f t="shared" si="2"/>
        <v>00</v>
      </c>
      <c r="P56" s="24" t="str">
        <f t="shared" si="3"/>
        <v>000</v>
      </c>
      <c r="Q56" s="24" t="str">
        <f t="shared" si="4"/>
        <v>00</v>
      </c>
      <c r="R56" s="24" t="str">
        <f t="shared" si="5"/>
        <v>0000</v>
      </c>
      <c r="S56" s="24" t="str">
        <f t="shared" si="6"/>
        <v>000</v>
      </c>
    </row>
    <row r="57" spans="1:19" s="19" customFormat="1" ht="63.75" x14ac:dyDescent="0.2">
      <c r="A57" s="27" t="s">
        <v>110</v>
      </c>
      <c r="B57" s="16" t="s">
        <v>111</v>
      </c>
      <c r="C57" s="17">
        <v>6450</v>
      </c>
      <c r="D57" s="17"/>
      <c r="E57" s="17">
        <v>6450</v>
      </c>
      <c r="F57" s="20">
        <v>6450</v>
      </c>
      <c r="G57" s="20"/>
      <c r="H57" s="20">
        <v>6450</v>
      </c>
      <c r="I57" s="20">
        <v>6450</v>
      </c>
      <c r="J57" s="18"/>
      <c r="K57" s="20">
        <v>6450</v>
      </c>
      <c r="M57" s="24" t="str">
        <f t="shared" si="0"/>
        <v>1</v>
      </c>
      <c r="N57" s="24" t="str">
        <f t="shared" si="1"/>
        <v>08</v>
      </c>
      <c r="O57" s="24" t="str">
        <f t="shared" si="2"/>
        <v>06</v>
      </c>
      <c r="P57" s="24" t="str">
        <f t="shared" si="3"/>
        <v>000</v>
      </c>
      <c r="Q57" s="24" t="str">
        <f t="shared" si="4"/>
        <v>01</v>
      </c>
      <c r="R57" s="24" t="str">
        <f t="shared" si="5"/>
        <v>0000</v>
      </c>
      <c r="S57" s="24" t="str">
        <f t="shared" si="6"/>
        <v>110</v>
      </c>
    </row>
    <row r="58" spans="1:19" s="19" customFormat="1" ht="38.25" x14ac:dyDescent="0.2">
      <c r="A58" s="27" t="s">
        <v>112</v>
      </c>
      <c r="B58" s="16" t="s">
        <v>113</v>
      </c>
      <c r="C58" s="17">
        <f>C59+C60+C61+C63+C64+C65+C66+C69+C70+C72+C73+C74+C75+C76</f>
        <v>593382.70000000007</v>
      </c>
      <c r="D58" s="17"/>
      <c r="E58" s="17">
        <f>E59+E60+E61+E63+E64+E65+E66+E69+E70+E72+E73+E74+E75+E76</f>
        <v>593382.70000000007</v>
      </c>
      <c r="F58" s="17">
        <f>F59+F60+F61+F63+F64+F65+F66+F69+F70+F72+F73+F74+F75+F76</f>
        <v>583381.50000000012</v>
      </c>
      <c r="G58" s="17"/>
      <c r="H58" s="17">
        <f>H59+H60+H61+H63+H64+H65+H66+H69+H70+H72+H73+H74+H75+H76</f>
        <v>583381.50000000012</v>
      </c>
      <c r="I58" s="17">
        <f>I59+I60+I61+I63+I64+I65+I66+I69+I70+I72+I73+I74+I75+I76</f>
        <v>592119.10000000009</v>
      </c>
      <c r="J58" s="18"/>
      <c r="K58" s="17">
        <f>K59+K60+K61+K63+K64+K65+K66+K69+K70+K72+K73+K74+K75+K76</f>
        <v>592119.10000000009</v>
      </c>
      <c r="M58" s="24" t="str">
        <f t="shared" si="0"/>
        <v>1</v>
      </c>
      <c r="N58" s="24" t="str">
        <f t="shared" si="1"/>
        <v>08</v>
      </c>
      <c r="O58" s="24" t="str">
        <f t="shared" si="2"/>
        <v>07</v>
      </c>
      <c r="P58" s="24" t="str">
        <f t="shared" si="3"/>
        <v>000</v>
      </c>
      <c r="Q58" s="24" t="str">
        <f t="shared" si="4"/>
        <v>01</v>
      </c>
      <c r="R58" s="24" t="str">
        <f t="shared" si="5"/>
        <v>0000</v>
      </c>
      <c r="S58" s="24" t="str">
        <f t="shared" si="6"/>
        <v>110</v>
      </c>
    </row>
    <row r="59" spans="1:19" s="15" customFormat="1" ht="76.5" x14ac:dyDescent="0.2">
      <c r="A59" s="9" t="s">
        <v>114</v>
      </c>
      <c r="B59" s="10" t="s">
        <v>115</v>
      </c>
      <c r="C59" s="11">
        <v>388.6</v>
      </c>
      <c r="D59" s="11"/>
      <c r="E59" s="11">
        <v>388.6</v>
      </c>
      <c r="F59" s="12">
        <v>388.9</v>
      </c>
      <c r="G59" s="12"/>
      <c r="H59" s="12">
        <v>388.9</v>
      </c>
      <c r="I59" s="12">
        <v>389.3</v>
      </c>
      <c r="J59" s="13"/>
      <c r="K59" s="12">
        <v>389.3</v>
      </c>
      <c r="M59" s="24" t="str">
        <f t="shared" si="0"/>
        <v>1</v>
      </c>
      <c r="N59" s="24" t="str">
        <f t="shared" si="1"/>
        <v>08</v>
      </c>
      <c r="O59" s="24" t="str">
        <f t="shared" si="2"/>
        <v>07</v>
      </c>
      <c r="P59" s="24" t="str">
        <f t="shared" si="3"/>
        <v>010</v>
      </c>
      <c r="Q59" s="24" t="str">
        <f t="shared" si="4"/>
        <v>01</v>
      </c>
      <c r="R59" s="24" t="str">
        <f t="shared" si="5"/>
        <v>0000</v>
      </c>
      <c r="S59" s="24" t="str">
        <f t="shared" si="6"/>
        <v>110</v>
      </c>
    </row>
    <row r="60" spans="1:19" s="15" customFormat="1" ht="38.25" x14ac:dyDescent="0.2">
      <c r="A60" s="9" t="s">
        <v>116</v>
      </c>
      <c r="B60" s="10" t="s">
        <v>117</v>
      </c>
      <c r="C60" s="11">
        <v>350163.6</v>
      </c>
      <c r="D60" s="11"/>
      <c r="E60" s="11">
        <v>350163.6</v>
      </c>
      <c r="F60" s="12">
        <v>341391.5</v>
      </c>
      <c r="G60" s="12"/>
      <c r="H60" s="12">
        <v>341391.5</v>
      </c>
      <c r="I60" s="12">
        <v>347491.5</v>
      </c>
      <c r="J60" s="13"/>
      <c r="K60" s="12">
        <v>347491.5</v>
      </c>
      <c r="M60" s="24" t="str">
        <f t="shared" si="0"/>
        <v>1</v>
      </c>
      <c r="N60" s="24" t="str">
        <f t="shared" si="1"/>
        <v>08</v>
      </c>
      <c r="O60" s="24" t="str">
        <f t="shared" si="2"/>
        <v>07</v>
      </c>
      <c r="P60" s="24" t="str">
        <f t="shared" si="3"/>
        <v>020</v>
      </c>
      <c r="Q60" s="24" t="str">
        <f t="shared" si="4"/>
        <v>01</v>
      </c>
      <c r="R60" s="24" t="str">
        <f t="shared" si="5"/>
        <v>0000</v>
      </c>
      <c r="S60" s="24" t="str">
        <f t="shared" si="6"/>
        <v>110</v>
      </c>
    </row>
    <row r="61" spans="1:19" s="15" customFormat="1" ht="51" x14ac:dyDescent="0.2">
      <c r="A61" s="9" t="s">
        <v>118</v>
      </c>
      <c r="B61" s="10" t="s">
        <v>119</v>
      </c>
      <c r="C61" s="12">
        <f>C62</f>
        <v>41805.9</v>
      </c>
      <c r="D61" s="12"/>
      <c r="E61" s="12">
        <f>E62</f>
        <v>41805.9</v>
      </c>
      <c r="F61" s="12">
        <f>F62</f>
        <v>43505.9</v>
      </c>
      <c r="G61" s="12"/>
      <c r="H61" s="12">
        <f>H62</f>
        <v>43505.9</v>
      </c>
      <c r="I61" s="12">
        <f>I62</f>
        <v>43791.8</v>
      </c>
      <c r="J61" s="13"/>
      <c r="K61" s="12">
        <f>K62</f>
        <v>43791.8</v>
      </c>
      <c r="M61" s="24" t="str">
        <f t="shared" si="0"/>
        <v>1</v>
      </c>
      <c r="N61" s="24" t="str">
        <f t="shared" si="1"/>
        <v>08</v>
      </c>
      <c r="O61" s="24" t="str">
        <f t="shared" si="2"/>
        <v>07</v>
      </c>
      <c r="P61" s="24" t="str">
        <f t="shared" si="3"/>
        <v>080</v>
      </c>
      <c r="Q61" s="24" t="str">
        <f t="shared" si="4"/>
        <v>01</v>
      </c>
      <c r="R61" s="24" t="str">
        <f t="shared" si="5"/>
        <v>0000</v>
      </c>
      <c r="S61" s="24" t="str">
        <f t="shared" si="6"/>
        <v>110</v>
      </c>
    </row>
    <row r="62" spans="1:19" s="15" customFormat="1" ht="63.75" x14ac:dyDescent="0.2">
      <c r="A62" s="9" t="s">
        <v>120</v>
      </c>
      <c r="B62" s="10" t="s">
        <v>121</v>
      </c>
      <c r="C62" s="11">
        <v>41805.9</v>
      </c>
      <c r="D62" s="11"/>
      <c r="E62" s="11">
        <v>41805.9</v>
      </c>
      <c r="F62" s="12">
        <v>43505.9</v>
      </c>
      <c r="G62" s="12"/>
      <c r="H62" s="12">
        <v>43505.9</v>
      </c>
      <c r="I62" s="12">
        <v>43791.8</v>
      </c>
      <c r="J62" s="13"/>
      <c r="K62" s="12">
        <v>43791.8</v>
      </c>
      <c r="M62" s="24" t="str">
        <f t="shared" si="0"/>
        <v>1</v>
      </c>
      <c r="N62" s="24" t="str">
        <f t="shared" si="1"/>
        <v>08</v>
      </c>
      <c r="O62" s="24" t="str">
        <f t="shared" si="2"/>
        <v>07</v>
      </c>
      <c r="P62" s="24" t="str">
        <f t="shared" si="3"/>
        <v>082</v>
      </c>
      <c r="Q62" s="24" t="str">
        <f t="shared" si="4"/>
        <v>01</v>
      </c>
      <c r="R62" s="24" t="str">
        <f t="shared" si="5"/>
        <v>0000</v>
      </c>
      <c r="S62" s="24" t="str">
        <f t="shared" si="6"/>
        <v>110</v>
      </c>
    </row>
    <row r="63" spans="1:19" s="15" customFormat="1" ht="25.5" x14ac:dyDescent="0.2">
      <c r="A63" s="9" t="s">
        <v>122</v>
      </c>
      <c r="B63" s="10" t="s">
        <v>123</v>
      </c>
      <c r="C63" s="11">
        <v>12550</v>
      </c>
      <c r="D63" s="11"/>
      <c r="E63" s="11">
        <v>12550</v>
      </c>
      <c r="F63" s="12">
        <v>12550</v>
      </c>
      <c r="G63" s="12"/>
      <c r="H63" s="12">
        <v>12550</v>
      </c>
      <c r="I63" s="12">
        <v>12550</v>
      </c>
      <c r="J63" s="13"/>
      <c r="K63" s="12">
        <v>12550</v>
      </c>
      <c r="M63" s="24" t="str">
        <f t="shared" si="0"/>
        <v>1</v>
      </c>
      <c r="N63" s="24" t="str">
        <f t="shared" si="1"/>
        <v>08</v>
      </c>
      <c r="O63" s="24" t="str">
        <f t="shared" si="2"/>
        <v>07</v>
      </c>
      <c r="P63" s="24" t="str">
        <f t="shared" si="3"/>
        <v>100</v>
      </c>
      <c r="Q63" s="24" t="str">
        <f t="shared" si="4"/>
        <v>01</v>
      </c>
      <c r="R63" s="24" t="str">
        <f t="shared" si="5"/>
        <v>0000</v>
      </c>
      <c r="S63" s="24" t="str">
        <f t="shared" si="6"/>
        <v>110</v>
      </c>
    </row>
    <row r="64" spans="1:19" s="15" customFormat="1" ht="63.75" x14ac:dyDescent="0.2">
      <c r="A64" s="9" t="s">
        <v>124</v>
      </c>
      <c r="B64" s="10" t="s">
        <v>125</v>
      </c>
      <c r="C64" s="11">
        <v>600</v>
      </c>
      <c r="D64" s="11"/>
      <c r="E64" s="11">
        <v>600</v>
      </c>
      <c r="F64" s="12">
        <v>600</v>
      </c>
      <c r="G64" s="12"/>
      <c r="H64" s="12">
        <v>600</v>
      </c>
      <c r="I64" s="12">
        <v>600</v>
      </c>
      <c r="J64" s="13"/>
      <c r="K64" s="12">
        <v>600</v>
      </c>
      <c r="M64" s="24" t="str">
        <f t="shared" si="0"/>
        <v>1</v>
      </c>
      <c r="N64" s="24" t="str">
        <f t="shared" si="1"/>
        <v>08</v>
      </c>
      <c r="O64" s="24" t="str">
        <f t="shared" si="2"/>
        <v>07</v>
      </c>
      <c r="P64" s="24" t="str">
        <f t="shared" si="3"/>
        <v>110</v>
      </c>
      <c r="Q64" s="24" t="str">
        <f t="shared" si="4"/>
        <v>01</v>
      </c>
      <c r="R64" s="24" t="str">
        <f t="shared" si="5"/>
        <v>0000</v>
      </c>
      <c r="S64" s="24" t="str">
        <f t="shared" si="6"/>
        <v>110</v>
      </c>
    </row>
    <row r="65" spans="1:19" s="15" customFormat="1" ht="38.25" x14ac:dyDescent="0.2">
      <c r="A65" s="9" t="s">
        <v>126</v>
      </c>
      <c r="B65" s="10" t="s">
        <v>127</v>
      </c>
      <c r="C65" s="11">
        <v>10.5</v>
      </c>
      <c r="D65" s="11"/>
      <c r="E65" s="11">
        <v>10.5</v>
      </c>
      <c r="F65" s="12">
        <v>10.5</v>
      </c>
      <c r="G65" s="12"/>
      <c r="H65" s="12">
        <v>10.5</v>
      </c>
      <c r="I65" s="12">
        <v>10.5</v>
      </c>
      <c r="J65" s="13"/>
      <c r="K65" s="12">
        <v>10.5</v>
      </c>
      <c r="M65" s="24" t="str">
        <f t="shared" si="0"/>
        <v>1</v>
      </c>
      <c r="N65" s="24" t="str">
        <f t="shared" si="1"/>
        <v>08</v>
      </c>
      <c r="O65" s="24" t="str">
        <f t="shared" si="2"/>
        <v>07</v>
      </c>
      <c r="P65" s="24" t="str">
        <f t="shared" si="3"/>
        <v>120</v>
      </c>
      <c r="Q65" s="24" t="str">
        <f t="shared" si="4"/>
        <v>01</v>
      </c>
      <c r="R65" s="24" t="str">
        <f t="shared" si="5"/>
        <v>0000</v>
      </c>
      <c r="S65" s="24" t="str">
        <f t="shared" si="6"/>
        <v>110</v>
      </c>
    </row>
    <row r="66" spans="1:19" s="15" customFormat="1" ht="63.75" x14ac:dyDescent="0.2">
      <c r="A66" s="9" t="s">
        <v>128</v>
      </c>
      <c r="B66" s="10" t="s">
        <v>129</v>
      </c>
      <c r="C66" s="11">
        <f>C67+C68</f>
        <v>49740.4</v>
      </c>
      <c r="D66" s="11"/>
      <c r="E66" s="11">
        <f>E67+E68</f>
        <v>49740.4</v>
      </c>
      <c r="F66" s="11">
        <f>F67+F68</f>
        <v>49904.5</v>
      </c>
      <c r="G66" s="11"/>
      <c r="H66" s="11">
        <f>H67+H68</f>
        <v>49904.5</v>
      </c>
      <c r="I66" s="11">
        <f>I67+I68</f>
        <v>50064.4</v>
      </c>
      <c r="J66" s="13"/>
      <c r="K66" s="11">
        <f>K67+K68</f>
        <v>50064.4</v>
      </c>
      <c r="M66" s="24" t="str">
        <f t="shared" si="0"/>
        <v>1</v>
      </c>
      <c r="N66" s="24" t="str">
        <f t="shared" si="1"/>
        <v>08</v>
      </c>
      <c r="O66" s="24" t="str">
        <f t="shared" si="2"/>
        <v>07</v>
      </c>
      <c r="P66" s="24" t="str">
        <f t="shared" si="3"/>
        <v>140</v>
      </c>
      <c r="Q66" s="24" t="str">
        <f t="shared" si="4"/>
        <v>01</v>
      </c>
      <c r="R66" s="24" t="str">
        <f t="shared" si="5"/>
        <v>0000</v>
      </c>
      <c r="S66" s="24" t="str">
        <f t="shared" si="6"/>
        <v>110</v>
      </c>
    </row>
    <row r="67" spans="1:19" s="15" customFormat="1" ht="76.5" x14ac:dyDescent="0.2">
      <c r="A67" s="9" t="s">
        <v>130</v>
      </c>
      <c r="B67" s="10" t="s">
        <v>131</v>
      </c>
      <c r="C67" s="11">
        <v>5000</v>
      </c>
      <c r="D67" s="11"/>
      <c r="E67" s="11">
        <v>5000</v>
      </c>
      <c r="F67" s="12">
        <v>5000</v>
      </c>
      <c r="G67" s="12"/>
      <c r="H67" s="12">
        <v>5000</v>
      </c>
      <c r="I67" s="12">
        <v>5000</v>
      </c>
      <c r="J67" s="13"/>
      <c r="K67" s="12">
        <v>5000</v>
      </c>
      <c r="M67" s="24" t="str">
        <f t="shared" si="0"/>
        <v>1</v>
      </c>
      <c r="N67" s="24" t="str">
        <f t="shared" si="1"/>
        <v>08</v>
      </c>
      <c r="O67" s="24" t="str">
        <f t="shared" si="2"/>
        <v>07</v>
      </c>
      <c r="P67" s="24" t="str">
        <f t="shared" si="3"/>
        <v>141</v>
      </c>
      <c r="Q67" s="24" t="str">
        <f t="shared" si="4"/>
        <v>01</v>
      </c>
      <c r="R67" s="24" t="str">
        <f t="shared" si="5"/>
        <v>0000</v>
      </c>
      <c r="S67" s="24" t="str">
        <f t="shared" si="6"/>
        <v>110</v>
      </c>
    </row>
    <row r="68" spans="1:19" s="15" customFormat="1" ht="153" x14ac:dyDescent="0.2">
      <c r="A68" s="9" t="s">
        <v>132</v>
      </c>
      <c r="B68" s="10" t="s">
        <v>133</v>
      </c>
      <c r="C68" s="11">
        <v>44740.4</v>
      </c>
      <c r="D68" s="11"/>
      <c r="E68" s="11">
        <v>44740.4</v>
      </c>
      <c r="F68" s="12">
        <v>44904.5</v>
      </c>
      <c r="G68" s="12"/>
      <c r="H68" s="12">
        <v>44904.5</v>
      </c>
      <c r="I68" s="12">
        <v>45064.4</v>
      </c>
      <c r="J68" s="13"/>
      <c r="K68" s="12">
        <v>45064.4</v>
      </c>
      <c r="M68" s="24" t="str">
        <f t="shared" si="0"/>
        <v>1</v>
      </c>
      <c r="N68" s="24" t="str">
        <f t="shared" si="1"/>
        <v>08</v>
      </c>
      <c r="O68" s="24" t="str">
        <f t="shared" si="2"/>
        <v>07</v>
      </c>
      <c r="P68" s="24" t="str">
        <f t="shared" si="3"/>
        <v>142</v>
      </c>
      <c r="Q68" s="24" t="str">
        <f t="shared" si="4"/>
        <v>01</v>
      </c>
      <c r="R68" s="24" t="str">
        <f t="shared" si="5"/>
        <v>0000</v>
      </c>
      <c r="S68" s="24" t="str">
        <f t="shared" si="6"/>
        <v>110</v>
      </c>
    </row>
    <row r="69" spans="1:19" s="15" customFormat="1" ht="102" x14ac:dyDescent="0.2">
      <c r="A69" s="9" t="s">
        <v>134</v>
      </c>
      <c r="B69" s="10" t="s">
        <v>135</v>
      </c>
      <c r="C69" s="11">
        <v>1.6</v>
      </c>
      <c r="D69" s="11"/>
      <c r="E69" s="11">
        <v>1.6</v>
      </c>
      <c r="F69" s="12">
        <v>1.6</v>
      </c>
      <c r="G69" s="12"/>
      <c r="H69" s="12">
        <v>1.6</v>
      </c>
      <c r="I69" s="12">
        <v>1.6</v>
      </c>
      <c r="J69" s="13"/>
      <c r="K69" s="12">
        <v>1.6</v>
      </c>
      <c r="M69" s="24" t="str">
        <f t="shared" si="0"/>
        <v>1</v>
      </c>
      <c r="N69" s="24" t="str">
        <f t="shared" si="1"/>
        <v>08</v>
      </c>
      <c r="O69" s="24" t="str">
        <f t="shared" si="2"/>
        <v>07</v>
      </c>
      <c r="P69" s="24" t="str">
        <f t="shared" si="3"/>
        <v>160</v>
      </c>
      <c r="Q69" s="24" t="str">
        <f t="shared" si="4"/>
        <v>01</v>
      </c>
      <c r="R69" s="24" t="str">
        <f t="shared" si="5"/>
        <v>0000</v>
      </c>
      <c r="S69" s="24" t="str">
        <f t="shared" si="6"/>
        <v>110</v>
      </c>
    </row>
    <row r="70" spans="1:19" s="15" customFormat="1" ht="51" x14ac:dyDescent="0.2">
      <c r="A70" s="9" t="s">
        <v>136</v>
      </c>
      <c r="B70" s="10" t="s">
        <v>137</v>
      </c>
      <c r="C70" s="11">
        <f>C71</f>
        <v>133547.20000000001</v>
      </c>
      <c r="D70" s="11"/>
      <c r="E70" s="11">
        <f>E71</f>
        <v>133547.20000000001</v>
      </c>
      <c r="F70" s="12">
        <f>F71</f>
        <v>133547.20000000001</v>
      </c>
      <c r="G70" s="12"/>
      <c r="H70" s="12">
        <f>H71</f>
        <v>133547.20000000001</v>
      </c>
      <c r="I70" s="12">
        <f>I71</f>
        <v>133547.20000000001</v>
      </c>
      <c r="J70" s="13"/>
      <c r="K70" s="12">
        <f>K71</f>
        <v>133547.20000000001</v>
      </c>
      <c r="M70" s="24" t="str">
        <f t="shared" si="0"/>
        <v>1</v>
      </c>
      <c r="N70" s="24" t="str">
        <f t="shared" si="1"/>
        <v>08</v>
      </c>
      <c r="O70" s="24" t="str">
        <f t="shared" si="2"/>
        <v>07</v>
      </c>
      <c r="P70" s="24" t="str">
        <f t="shared" si="3"/>
        <v>170</v>
      </c>
      <c r="Q70" s="24" t="str">
        <f t="shared" si="4"/>
        <v>01</v>
      </c>
      <c r="R70" s="24" t="str">
        <f t="shared" si="5"/>
        <v>0000</v>
      </c>
      <c r="S70" s="24" t="str">
        <f t="shared" si="6"/>
        <v>110</v>
      </c>
    </row>
    <row r="71" spans="1:19" s="15" customFormat="1" ht="76.5" x14ac:dyDescent="0.2">
      <c r="A71" s="9" t="s">
        <v>138</v>
      </c>
      <c r="B71" s="10" t="s">
        <v>139</v>
      </c>
      <c r="C71" s="11">
        <v>133547.20000000001</v>
      </c>
      <c r="D71" s="11"/>
      <c r="E71" s="11">
        <v>133547.20000000001</v>
      </c>
      <c r="F71" s="12">
        <v>133547.20000000001</v>
      </c>
      <c r="G71" s="12"/>
      <c r="H71" s="12">
        <v>133547.20000000001</v>
      </c>
      <c r="I71" s="12">
        <v>133547.20000000001</v>
      </c>
      <c r="J71" s="13"/>
      <c r="K71" s="12">
        <v>133547.20000000001</v>
      </c>
      <c r="M71" s="24" t="str">
        <f t="shared" ref="M71:M134" si="17">LEFT(A71,1)</f>
        <v>1</v>
      </c>
      <c r="N71" s="24" t="str">
        <f t="shared" ref="N71:N134" si="18">MID(A71,3,2)</f>
        <v>08</v>
      </c>
      <c r="O71" s="24" t="str">
        <f t="shared" ref="O71:O134" si="19">MID(A71,6,2)</f>
        <v>07</v>
      </c>
      <c r="P71" s="24" t="str">
        <f t="shared" ref="P71:P134" si="20">MID(A71,9,3)</f>
        <v>172</v>
      </c>
      <c r="Q71" s="24" t="str">
        <f t="shared" ref="Q71:Q134" si="21">MID(A71,13,2)</f>
        <v>01</v>
      </c>
      <c r="R71" s="24" t="str">
        <f t="shared" ref="R71:R134" si="22">MID(A71,16,4)</f>
        <v>0000</v>
      </c>
      <c r="S71" s="24" t="str">
        <f t="shared" ref="S71:S134" si="23">RIGHT(A71,3)</f>
        <v>110</v>
      </c>
    </row>
    <row r="72" spans="1:19" s="15" customFormat="1" ht="38.25" x14ac:dyDescent="0.2">
      <c r="A72" s="9" t="s">
        <v>140</v>
      </c>
      <c r="B72" s="10" t="s">
        <v>141</v>
      </c>
      <c r="C72" s="11">
        <v>105</v>
      </c>
      <c r="D72" s="11"/>
      <c r="E72" s="11">
        <v>105</v>
      </c>
      <c r="F72" s="12">
        <v>105</v>
      </c>
      <c r="G72" s="12"/>
      <c r="H72" s="12">
        <v>105</v>
      </c>
      <c r="I72" s="12">
        <v>105</v>
      </c>
      <c r="J72" s="13"/>
      <c r="K72" s="12">
        <v>105</v>
      </c>
      <c r="M72" s="24" t="str">
        <f t="shared" si="17"/>
        <v>1</v>
      </c>
      <c r="N72" s="24" t="str">
        <f t="shared" si="18"/>
        <v>08</v>
      </c>
      <c r="O72" s="24" t="str">
        <f t="shared" si="19"/>
        <v>07</v>
      </c>
      <c r="P72" s="24" t="str">
        <f t="shared" si="20"/>
        <v>340</v>
      </c>
      <c r="Q72" s="24" t="str">
        <f t="shared" si="21"/>
        <v>01</v>
      </c>
      <c r="R72" s="24" t="str">
        <f t="shared" si="22"/>
        <v>0000</v>
      </c>
      <c r="S72" s="24" t="str">
        <f t="shared" si="23"/>
        <v>110</v>
      </c>
    </row>
    <row r="73" spans="1:19" s="15" customFormat="1" ht="76.5" x14ac:dyDescent="0.2">
      <c r="A73" s="9" t="s">
        <v>142</v>
      </c>
      <c r="B73" s="10" t="s">
        <v>143</v>
      </c>
      <c r="C73" s="11">
        <v>3297</v>
      </c>
      <c r="D73" s="11"/>
      <c r="E73" s="11">
        <v>3297</v>
      </c>
      <c r="F73" s="12">
        <v>200</v>
      </c>
      <c r="G73" s="12"/>
      <c r="H73" s="12">
        <v>200</v>
      </c>
      <c r="I73" s="12">
        <v>2091.4</v>
      </c>
      <c r="J73" s="13"/>
      <c r="K73" s="12">
        <v>2091.4</v>
      </c>
      <c r="M73" s="24" t="str">
        <f t="shared" si="17"/>
        <v>1</v>
      </c>
      <c r="N73" s="24" t="str">
        <f t="shared" si="18"/>
        <v>08</v>
      </c>
      <c r="O73" s="24" t="str">
        <f t="shared" si="19"/>
        <v>07</v>
      </c>
      <c r="P73" s="24" t="str">
        <f t="shared" si="20"/>
        <v>380</v>
      </c>
      <c r="Q73" s="24" t="str">
        <f t="shared" si="21"/>
        <v>01</v>
      </c>
      <c r="R73" s="24" t="str">
        <f t="shared" si="22"/>
        <v>0000</v>
      </c>
      <c r="S73" s="24" t="str">
        <f t="shared" si="23"/>
        <v>110</v>
      </c>
    </row>
    <row r="74" spans="1:19" s="15" customFormat="1" ht="76.5" x14ac:dyDescent="0.2">
      <c r="A74" s="9" t="s">
        <v>144</v>
      </c>
      <c r="B74" s="10" t="s">
        <v>145</v>
      </c>
      <c r="C74" s="11">
        <v>200</v>
      </c>
      <c r="D74" s="11"/>
      <c r="E74" s="11">
        <v>200</v>
      </c>
      <c r="F74" s="12">
        <v>200</v>
      </c>
      <c r="G74" s="12"/>
      <c r="H74" s="12">
        <v>200</v>
      </c>
      <c r="I74" s="12">
        <v>200</v>
      </c>
      <c r="J74" s="13"/>
      <c r="K74" s="12">
        <v>200</v>
      </c>
      <c r="M74" s="24" t="str">
        <f t="shared" si="17"/>
        <v>1</v>
      </c>
      <c r="N74" s="24" t="str">
        <f t="shared" si="18"/>
        <v>08</v>
      </c>
      <c r="O74" s="24" t="str">
        <f t="shared" si="19"/>
        <v>07</v>
      </c>
      <c r="P74" s="24" t="str">
        <f t="shared" si="20"/>
        <v>390</v>
      </c>
      <c r="Q74" s="24" t="str">
        <f t="shared" si="21"/>
        <v>01</v>
      </c>
      <c r="R74" s="24" t="str">
        <f t="shared" si="22"/>
        <v>0000</v>
      </c>
      <c r="S74" s="24" t="str">
        <f t="shared" si="23"/>
        <v>110</v>
      </c>
    </row>
    <row r="75" spans="1:19" s="15" customFormat="1" ht="51" x14ac:dyDescent="0.2">
      <c r="A75" s="9" t="s">
        <v>146</v>
      </c>
      <c r="B75" s="10" t="s">
        <v>147</v>
      </c>
      <c r="C75" s="11">
        <v>600</v>
      </c>
      <c r="D75" s="11"/>
      <c r="E75" s="11">
        <v>600</v>
      </c>
      <c r="F75" s="12">
        <v>600</v>
      </c>
      <c r="G75" s="12"/>
      <c r="H75" s="12">
        <v>600</v>
      </c>
      <c r="I75" s="12">
        <v>900</v>
      </c>
      <c r="J75" s="13"/>
      <c r="K75" s="12">
        <v>900</v>
      </c>
      <c r="M75" s="24" t="str">
        <f t="shared" si="17"/>
        <v>1</v>
      </c>
      <c r="N75" s="24" t="str">
        <f t="shared" si="18"/>
        <v>08</v>
      </c>
      <c r="O75" s="24" t="str">
        <f t="shared" si="19"/>
        <v>07</v>
      </c>
      <c r="P75" s="24" t="str">
        <f t="shared" si="20"/>
        <v>400</v>
      </c>
      <c r="Q75" s="24" t="str">
        <f t="shared" si="21"/>
        <v>01</v>
      </c>
      <c r="R75" s="24" t="str">
        <f t="shared" si="22"/>
        <v>0000</v>
      </c>
      <c r="S75" s="24" t="str">
        <f t="shared" si="23"/>
        <v>110</v>
      </c>
    </row>
    <row r="76" spans="1:19" s="15" customFormat="1" ht="63.75" x14ac:dyDescent="0.2">
      <c r="A76" s="9" t="s">
        <v>148</v>
      </c>
      <c r="B76" s="10" t="s">
        <v>149</v>
      </c>
      <c r="C76" s="11">
        <v>372.9</v>
      </c>
      <c r="D76" s="11"/>
      <c r="E76" s="11">
        <v>372.9</v>
      </c>
      <c r="F76" s="12">
        <v>376.4</v>
      </c>
      <c r="G76" s="12"/>
      <c r="H76" s="12">
        <v>376.4</v>
      </c>
      <c r="I76" s="12">
        <v>376.4</v>
      </c>
      <c r="J76" s="13"/>
      <c r="K76" s="12">
        <v>376.4</v>
      </c>
      <c r="M76" s="24" t="str">
        <f t="shared" si="17"/>
        <v>1</v>
      </c>
      <c r="N76" s="24" t="str">
        <f t="shared" si="18"/>
        <v>08</v>
      </c>
      <c r="O76" s="24" t="str">
        <f t="shared" si="19"/>
        <v>07</v>
      </c>
      <c r="P76" s="24" t="str">
        <f t="shared" si="20"/>
        <v>510</v>
      </c>
      <c r="Q76" s="24" t="str">
        <f t="shared" si="21"/>
        <v>01</v>
      </c>
      <c r="R76" s="24" t="str">
        <f t="shared" si="22"/>
        <v>0000</v>
      </c>
      <c r="S76" s="24" t="str">
        <f t="shared" si="23"/>
        <v>110</v>
      </c>
    </row>
    <row r="77" spans="1:19" s="19" customFormat="1" ht="14.25" x14ac:dyDescent="0.2">
      <c r="A77" s="31" t="s">
        <v>150</v>
      </c>
      <c r="B77" s="31"/>
      <c r="C77" s="17">
        <f>C78+C98+C112+C126+C135+C138+C168</f>
        <v>3106487</v>
      </c>
      <c r="D77" s="17"/>
      <c r="E77" s="17">
        <f>E78+E98+E112+E126+E135+E138+E168</f>
        <v>3106487</v>
      </c>
      <c r="F77" s="17">
        <f>F78+F98+F112+F126+F135+F138+F168</f>
        <v>3074493.2</v>
      </c>
      <c r="G77" s="17"/>
      <c r="H77" s="17">
        <f>H78+H98+H112+H126+H135+H138+H168</f>
        <v>3074493.2</v>
      </c>
      <c r="I77" s="17">
        <f>I78+I98+I112+I126+I135+I138+I168</f>
        <v>3097787.8000000003</v>
      </c>
      <c r="J77" s="18"/>
      <c r="K77" s="17">
        <f>K78+K98+K112+K126+K135+K138+K168</f>
        <v>3097787.8000000003</v>
      </c>
      <c r="M77" s="24" t="str">
        <f t="shared" si="17"/>
        <v>Н</v>
      </c>
      <c r="N77" s="24" t="str">
        <f t="shared" si="18"/>
        <v>НА</v>
      </c>
      <c r="O77" s="24" t="str">
        <f t="shared" si="19"/>
        <v>ОГ</v>
      </c>
      <c r="P77" s="24" t="str">
        <f t="shared" si="20"/>
        <v>ВЫЕ</v>
      </c>
      <c r="Q77" s="24" t="str">
        <f t="shared" si="21"/>
        <v>ДО</v>
      </c>
      <c r="R77" s="24" t="str">
        <f t="shared" si="22"/>
        <v>ОДЫ</v>
      </c>
      <c r="S77" s="24" t="str">
        <f t="shared" si="23"/>
        <v>ОДЫ</v>
      </c>
    </row>
    <row r="78" spans="1:19" s="19" customFormat="1" ht="38.25" x14ac:dyDescent="0.2">
      <c r="A78" s="27" t="s">
        <v>151</v>
      </c>
      <c r="B78" s="16" t="s">
        <v>152</v>
      </c>
      <c r="C78" s="17">
        <f>C79+C81+C83+C85+C92+C95</f>
        <v>424532</v>
      </c>
      <c r="D78" s="17"/>
      <c r="E78" s="17">
        <f>E79+E81+E83+E85+E92+E95</f>
        <v>424532</v>
      </c>
      <c r="F78" s="17">
        <f>F79+F81+F83+F85+F92+F95</f>
        <v>420927</v>
      </c>
      <c r="G78" s="17"/>
      <c r="H78" s="17">
        <f>H79+H81+H83+H85+H92+H95</f>
        <v>420927</v>
      </c>
      <c r="I78" s="17">
        <f>I79+I81+I83+I85+I92+I95</f>
        <v>402050.4</v>
      </c>
      <c r="J78" s="18"/>
      <c r="K78" s="17">
        <f>K79+K81+K83+K85+K92+K95</f>
        <v>402050.4</v>
      </c>
      <c r="M78" s="24" t="str">
        <f t="shared" si="17"/>
        <v>1</v>
      </c>
      <c r="N78" s="24" t="str">
        <f t="shared" si="18"/>
        <v>11</v>
      </c>
      <c r="O78" s="24" t="str">
        <f t="shared" si="19"/>
        <v>00</v>
      </c>
      <c r="P78" s="24" t="str">
        <f t="shared" si="20"/>
        <v>000</v>
      </c>
      <c r="Q78" s="24" t="str">
        <f t="shared" si="21"/>
        <v>00</v>
      </c>
      <c r="R78" s="24" t="str">
        <f t="shared" si="22"/>
        <v>0000</v>
      </c>
      <c r="S78" s="24" t="str">
        <f t="shared" si="23"/>
        <v>000</v>
      </c>
    </row>
    <row r="79" spans="1:19" s="19" customFormat="1" ht="63.75" x14ac:dyDescent="0.2">
      <c r="A79" s="27" t="s">
        <v>153</v>
      </c>
      <c r="B79" s="16" t="s">
        <v>154</v>
      </c>
      <c r="C79" s="17">
        <f>C80</f>
        <v>70980</v>
      </c>
      <c r="D79" s="17"/>
      <c r="E79" s="17">
        <f>E80</f>
        <v>70980</v>
      </c>
      <c r="F79" s="20">
        <f>F80</f>
        <v>70980</v>
      </c>
      <c r="G79" s="20"/>
      <c r="H79" s="20">
        <f>H80</f>
        <v>70980</v>
      </c>
      <c r="I79" s="20">
        <f>I80</f>
        <v>70980</v>
      </c>
      <c r="J79" s="18"/>
      <c r="K79" s="20">
        <f>K80</f>
        <v>70980</v>
      </c>
      <c r="M79" s="24" t="str">
        <f t="shared" si="17"/>
        <v>1</v>
      </c>
      <c r="N79" s="24" t="str">
        <f t="shared" si="18"/>
        <v>11</v>
      </c>
      <c r="O79" s="24" t="str">
        <f t="shared" si="19"/>
        <v>01</v>
      </c>
      <c r="P79" s="24" t="str">
        <f t="shared" si="20"/>
        <v>000</v>
      </c>
      <c r="Q79" s="24" t="str">
        <f t="shared" si="21"/>
        <v>00</v>
      </c>
      <c r="R79" s="24" t="str">
        <f t="shared" si="22"/>
        <v>0000</v>
      </c>
      <c r="S79" s="24" t="str">
        <f t="shared" si="23"/>
        <v>120</v>
      </c>
    </row>
    <row r="80" spans="1:19" s="15" customFormat="1" ht="51" x14ac:dyDescent="0.2">
      <c r="A80" s="9" t="s">
        <v>155</v>
      </c>
      <c r="B80" s="10" t="s">
        <v>156</v>
      </c>
      <c r="C80" s="11">
        <v>70980</v>
      </c>
      <c r="D80" s="11"/>
      <c r="E80" s="11">
        <v>70980</v>
      </c>
      <c r="F80" s="12">
        <v>70980</v>
      </c>
      <c r="G80" s="12"/>
      <c r="H80" s="12">
        <v>70980</v>
      </c>
      <c r="I80" s="12">
        <v>70980</v>
      </c>
      <c r="J80" s="13"/>
      <c r="K80" s="12">
        <v>70980</v>
      </c>
      <c r="M80" s="24" t="str">
        <f t="shared" si="17"/>
        <v>1</v>
      </c>
      <c r="N80" s="24" t="str">
        <f t="shared" si="18"/>
        <v>11</v>
      </c>
      <c r="O80" s="24" t="str">
        <f t="shared" si="19"/>
        <v>01</v>
      </c>
      <c r="P80" s="24" t="str">
        <f t="shared" si="20"/>
        <v>020</v>
      </c>
      <c r="Q80" s="24" t="str">
        <f t="shared" si="21"/>
        <v>02</v>
      </c>
      <c r="R80" s="24" t="str">
        <f t="shared" si="22"/>
        <v>0000</v>
      </c>
      <c r="S80" s="24" t="str">
        <f t="shared" si="23"/>
        <v>120</v>
      </c>
    </row>
    <row r="81" spans="1:19" s="19" customFormat="1" ht="14.25" x14ac:dyDescent="0.2">
      <c r="A81" s="27" t="s">
        <v>157</v>
      </c>
      <c r="B81" s="16" t="s">
        <v>158</v>
      </c>
      <c r="C81" s="17">
        <f>C82</f>
        <v>138889.60000000001</v>
      </c>
      <c r="D81" s="17"/>
      <c r="E81" s="17">
        <f>E82</f>
        <v>138889.60000000001</v>
      </c>
      <c r="F81" s="20">
        <f>F82</f>
        <v>138884.6</v>
      </c>
      <c r="G81" s="20"/>
      <c r="H81" s="20">
        <f>H82</f>
        <v>138884.6</v>
      </c>
      <c r="I81" s="20">
        <f>I82</f>
        <v>139475.9</v>
      </c>
      <c r="J81" s="18"/>
      <c r="K81" s="20">
        <f>K82</f>
        <v>139475.9</v>
      </c>
      <c r="M81" s="24" t="str">
        <f t="shared" si="17"/>
        <v>1</v>
      </c>
      <c r="N81" s="24" t="str">
        <f t="shared" si="18"/>
        <v>11</v>
      </c>
      <c r="O81" s="24" t="str">
        <f t="shared" si="19"/>
        <v>02</v>
      </c>
      <c r="P81" s="24" t="str">
        <f t="shared" si="20"/>
        <v>000</v>
      </c>
      <c r="Q81" s="24" t="str">
        <f t="shared" si="21"/>
        <v>00</v>
      </c>
      <c r="R81" s="24" t="str">
        <f t="shared" si="22"/>
        <v>0000</v>
      </c>
      <c r="S81" s="24" t="str">
        <f t="shared" si="23"/>
        <v>120</v>
      </c>
    </row>
    <row r="82" spans="1:19" s="15" customFormat="1" ht="25.5" x14ac:dyDescent="0.2">
      <c r="A82" s="9" t="s">
        <v>159</v>
      </c>
      <c r="B82" s="10" t="s">
        <v>160</v>
      </c>
      <c r="C82" s="11">
        <v>138889.60000000001</v>
      </c>
      <c r="D82" s="11"/>
      <c r="E82" s="11">
        <v>138889.60000000001</v>
      </c>
      <c r="F82" s="12">
        <v>138884.6</v>
      </c>
      <c r="G82" s="12"/>
      <c r="H82" s="12">
        <v>138884.6</v>
      </c>
      <c r="I82" s="12">
        <v>139475.9</v>
      </c>
      <c r="J82" s="13"/>
      <c r="K82" s="12">
        <v>139475.9</v>
      </c>
      <c r="M82" s="24" t="str">
        <f t="shared" si="17"/>
        <v>1</v>
      </c>
      <c r="N82" s="24" t="str">
        <f t="shared" si="18"/>
        <v>11</v>
      </c>
      <c r="O82" s="24" t="str">
        <f t="shared" si="19"/>
        <v>02</v>
      </c>
      <c r="P82" s="24" t="str">
        <f t="shared" si="20"/>
        <v>020</v>
      </c>
      <c r="Q82" s="24" t="str">
        <f t="shared" si="21"/>
        <v>02</v>
      </c>
      <c r="R82" s="24" t="str">
        <f t="shared" si="22"/>
        <v>0000</v>
      </c>
      <c r="S82" s="24" t="str">
        <f t="shared" si="23"/>
        <v>120</v>
      </c>
    </row>
    <row r="83" spans="1:19" s="19" customFormat="1" ht="25.5" x14ac:dyDescent="0.2">
      <c r="A83" s="27" t="s">
        <v>161</v>
      </c>
      <c r="B83" s="16" t="s">
        <v>162</v>
      </c>
      <c r="C83" s="17">
        <f>C84</f>
        <v>37270.199999999997</v>
      </c>
      <c r="D83" s="17"/>
      <c r="E83" s="17">
        <f>E84</f>
        <v>37270.199999999997</v>
      </c>
      <c r="F83" s="20">
        <f>F84</f>
        <v>37270.199999999997</v>
      </c>
      <c r="G83" s="20"/>
      <c r="H83" s="20">
        <f>H84</f>
        <v>37270.199999999997</v>
      </c>
      <c r="I83" s="20">
        <f>I84</f>
        <v>37270.199999999997</v>
      </c>
      <c r="J83" s="18"/>
      <c r="K83" s="20">
        <f>K84</f>
        <v>37270.199999999997</v>
      </c>
      <c r="M83" s="24" t="str">
        <f t="shared" si="17"/>
        <v>1</v>
      </c>
      <c r="N83" s="24" t="str">
        <f t="shared" si="18"/>
        <v>11</v>
      </c>
      <c r="O83" s="24" t="str">
        <f t="shared" si="19"/>
        <v>03</v>
      </c>
      <c r="P83" s="24" t="str">
        <f t="shared" si="20"/>
        <v>000</v>
      </c>
      <c r="Q83" s="24" t="str">
        <f t="shared" si="21"/>
        <v>00</v>
      </c>
      <c r="R83" s="24" t="str">
        <f t="shared" si="22"/>
        <v>0000</v>
      </c>
      <c r="S83" s="24" t="str">
        <f t="shared" si="23"/>
        <v>120</v>
      </c>
    </row>
    <row r="84" spans="1:19" s="15" customFormat="1" ht="38.25" x14ac:dyDescent="0.2">
      <c r="A84" s="9" t="s">
        <v>163</v>
      </c>
      <c r="B84" s="10" t="s">
        <v>164</v>
      </c>
      <c r="C84" s="11">
        <v>37270.199999999997</v>
      </c>
      <c r="D84" s="11"/>
      <c r="E84" s="11">
        <v>37270.199999999997</v>
      </c>
      <c r="F84" s="12">
        <v>37270.199999999997</v>
      </c>
      <c r="G84" s="12"/>
      <c r="H84" s="12">
        <v>37270.199999999997</v>
      </c>
      <c r="I84" s="12">
        <v>37270.199999999997</v>
      </c>
      <c r="J84" s="13"/>
      <c r="K84" s="12">
        <v>37270.199999999997</v>
      </c>
      <c r="M84" s="24" t="str">
        <f t="shared" si="17"/>
        <v>1</v>
      </c>
      <c r="N84" s="24" t="str">
        <f t="shared" si="18"/>
        <v>11</v>
      </c>
      <c r="O84" s="24" t="str">
        <f t="shared" si="19"/>
        <v>03</v>
      </c>
      <c r="P84" s="24" t="str">
        <f t="shared" si="20"/>
        <v>020</v>
      </c>
      <c r="Q84" s="24" t="str">
        <f t="shared" si="21"/>
        <v>02</v>
      </c>
      <c r="R84" s="24" t="str">
        <f t="shared" si="22"/>
        <v>0000</v>
      </c>
      <c r="S84" s="24" t="str">
        <f t="shared" si="23"/>
        <v>120</v>
      </c>
    </row>
    <row r="85" spans="1:19" s="19" customFormat="1" ht="76.5" x14ac:dyDescent="0.2">
      <c r="A85" s="27" t="s">
        <v>165</v>
      </c>
      <c r="B85" s="16" t="s">
        <v>166</v>
      </c>
      <c r="C85" s="17">
        <f>C86+C88+C90</f>
        <v>169451.4</v>
      </c>
      <c r="D85" s="17"/>
      <c r="E85" s="17">
        <f>E86+E88+E90</f>
        <v>169451.4</v>
      </c>
      <c r="F85" s="17">
        <f t="shared" ref="F85:I85" si="24">F86+F88+F90</f>
        <v>165851.4</v>
      </c>
      <c r="G85" s="17"/>
      <c r="H85" s="17">
        <f t="shared" ref="H85" si="25">H86+H88+H90</f>
        <v>165851.4</v>
      </c>
      <c r="I85" s="17">
        <f t="shared" si="24"/>
        <v>146383.5</v>
      </c>
      <c r="J85" s="18"/>
      <c r="K85" s="17">
        <f t="shared" ref="K85" si="26">K86+K88+K90</f>
        <v>146383.5</v>
      </c>
      <c r="M85" s="24" t="str">
        <f t="shared" si="17"/>
        <v>1</v>
      </c>
      <c r="N85" s="24" t="str">
        <f t="shared" si="18"/>
        <v>11</v>
      </c>
      <c r="O85" s="24" t="str">
        <f t="shared" si="19"/>
        <v>05</v>
      </c>
      <c r="P85" s="24" t="str">
        <f t="shared" si="20"/>
        <v>000</v>
      </c>
      <c r="Q85" s="24" t="str">
        <f t="shared" si="21"/>
        <v>00</v>
      </c>
      <c r="R85" s="24" t="str">
        <f t="shared" si="22"/>
        <v>0000</v>
      </c>
      <c r="S85" s="24" t="str">
        <f t="shared" si="23"/>
        <v>120</v>
      </c>
    </row>
    <row r="86" spans="1:19" s="15" customFormat="1" ht="63.75" x14ac:dyDescent="0.2">
      <c r="A86" s="9" t="s">
        <v>167</v>
      </c>
      <c r="B86" s="10" t="s">
        <v>168</v>
      </c>
      <c r="C86" s="11">
        <f>C87</f>
        <v>10000</v>
      </c>
      <c r="D86" s="11"/>
      <c r="E86" s="11">
        <f>E87</f>
        <v>10000</v>
      </c>
      <c r="F86" s="11">
        <f t="shared" ref="F86:K86" si="27">F87</f>
        <v>10000</v>
      </c>
      <c r="G86" s="11"/>
      <c r="H86" s="11">
        <f t="shared" si="27"/>
        <v>10000</v>
      </c>
      <c r="I86" s="11">
        <f t="shared" si="27"/>
        <v>10000</v>
      </c>
      <c r="J86" s="13"/>
      <c r="K86" s="11">
        <f t="shared" si="27"/>
        <v>10000</v>
      </c>
      <c r="M86" s="24" t="str">
        <f t="shared" si="17"/>
        <v>1</v>
      </c>
      <c r="N86" s="24" t="str">
        <f t="shared" si="18"/>
        <v>11</v>
      </c>
      <c r="O86" s="24" t="str">
        <f t="shared" si="19"/>
        <v>05</v>
      </c>
      <c r="P86" s="24" t="str">
        <f t="shared" si="20"/>
        <v>020</v>
      </c>
      <c r="Q86" s="24" t="str">
        <f t="shared" si="21"/>
        <v>00</v>
      </c>
      <c r="R86" s="24" t="str">
        <f t="shared" si="22"/>
        <v>0000</v>
      </c>
      <c r="S86" s="24" t="str">
        <f t="shared" si="23"/>
        <v>120</v>
      </c>
    </row>
    <row r="87" spans="1:19" s="15" customFormat="1" ht="76.5" x14ac:dyDescent="0.2">
      <c r="A87" s="9" t="s">
        <v>169</v>
      </c>
      <c r="B87" s="10" t="s">
        <v>170</v>
      </c>
      <c r="C87" s="11">
        <v>10000</v>
      </c>
      <c r="D87" s="11"/>
      <c r="E87" s="11">
        <v>10000</v>
      </c>
      <c r="F87" s="12">
        <v>10000</v>
      </c>
      <c r="G87" s="12"/>
      <c r="H87" s="12">
        <v>10000</v>
      </c>
      <c r="I87" s="12">
        <v>10000</v>
      </c>
      <c r="J87" s="13"/>
      <c r="K87" s="12">
        <v>10000</v>
      </c>
      <c r="M87" s="24" t="str">
        <f t="shared" si="17"/>
        <v>1</v>
      </c>
      <c r="N87" s="24" t="str">
        <f t="shared" si="18"/>
        <v>11</v>
      </c>
      <c r="O87" s="24" t="str">
        <f t="shared" si="19"/>
        <v>05</v>
      </c>
      <c r="P87" s="24" t="str">
        <f t="shared" si="20"/>
        <v>022</v>
      </c>
      <c r="Q87" s="24" t="str">
        <f t="shared" si="21"/>
        <v>02</v>
      </c>
      <c r="R87" s="24" t="str">
        <f t="shared" si="22"/>
        <v>0000</v>
      </c>
      <c r="S87" s="24" t="str">
        <f t="shared" si="23"/>
        <v>120</v>
      </c>
    </row>
    <row r="88" spans="1:19" s="15" customFormat="1" ht="76.5" x14ac:dyDescent="0.2">
      <c r="A88" s="9" t="s">
        <v>171</v>
      </c>
      <c r="B88" s="10" t="s">
        <v>172</v>
      </c>
      <c r="C88" s="12">
        <f t="shared" ref="C88:H88" si="28">C89</f>
        <v>22383.5</v>
      </c>
      <c r="D88" s="12"/>
      <c r="E88" s="12">
        <f t="shared" si="28"/>
        <v>22383.5</v>
      </c>
      <c r="F88" s="12">
        <f t="shared" si="28"/>
        <v>22383.5</v>
      </c>
      <c r="G88" s="12"/>
      <c r="H88" s="12">
        <f t="shared" si="28"/>
        <v>22383.5</v>
      </c>
      <c r="I88" s="12">
        <f>I89</f>
        <v>22383.5</v>
      </c>
      <c r="J88" s="13"/>
      <c r="K88" s="12">
        <f>K89</f>
        <v>22383.5</v>
      </c>
      <c r="M88" s="24" t="str">
        <f t="shared" si="17"/>
        <v>1</v>
      </c>
      <c r="N88" s="24" t="str">
        <f t="shared" si="18"/>
        <v>11</v>
      </c>
      <c r="O88" s="24" t="str">
        <f t="shared" si="19"/>
        <v>05</v>
      </c>
      <c r="P88" s="24" t="str">
        <f t="shared" si="20"/>
        <v>030</v>
      </c>
      <c r="Q88" s="24" t="str">
        <f t="shared" si="21"/>
        <v>00</v>
      </c>
      <c r="R88" s="24" t="str">
        <f t="shared" si="22"/>
        <v>0000</v>
      </c>
      <c r="S88" s="24" t="str">
        <f t="shared" si="23"/>
        <v>120</v>
      </c>
    </row>
    <row r="89" spans="1:19" s="15" customFormat="1" ht="63.75" x14ac:dyDescent="0.2">
      <c r="A89" s="9" t="s">
        <v>173</v>
      </c>
      <c r="B89" s="10" t="s">
        <v>174</v>
      </c>
      <c r="C89" s="11">
        <v>22383.5</v>
      </c>
      <c r="D89" s="11"/>
      <c r="E89" s="11">
        <v>22383.5</v>
      </c>
      <c r="F89" s="12">
        <v>22383.5</v>
      </c>
      <c r="G89" s="12"/>
      <c r="H89" s="12">
        <v>22383.5</v>
      </c>
      <c r="I89" s="12">
        <v>22383.5</v>
      </c>
      <c r="J89" s="13"/>
      <c r="K89" s="12">
        <v>22383.5</v>
      </c>
      <c r="M89" s="24" t="str">
        <f t="shared" si="17"/>
        <v>1</v>
      </c>
      <c r="N89" s="24" t="str">
        <f t="shared" si="18"/>
        <v>11</v>
      </c>
      <c r="O89" s="24" t="str">
        <f t="shared" si="19"/>
        <v>05</v>
      </c>
      <c r="P89" s="24" t="str">
        <f t="shared" si="20"/>
        <v>032</v>
      </c>
      <c r="Q89" s="24" t="str">
        <f t="shared" si="21"/>
        <v>02</v>
      </c>
      <c r="R89" s="24" t="str">
        <f t="shared" si="22"/>
        <v>0000</v>
      </c>
      <c r="S89" s="24" t="str">
        <f t="shared" si="23"/>
        <v>120</v>
      </c>
    </row>
    <row r="90" spans="1:19" s="15" customFormat="1" ht="38.25" x14ac:dyDescent="0.2">
      <c r="A90" s="9" t="s">
        <v>175</v>
      </c>
      <c r="B90" s="10" t="s">
        <v>176</v>
      </c>
      <c r="C90" s="11">
        <f>C91</f>
        <v>137067.9</v>
      </c>
      <c r="D90" s="11"/>
      <c r="E90" s="11">
        <f>E91</f>
        <v>137067.9</v>
      </c>
      <c r="F90" s="12">
        <f>F91</f>
        <v>133467.9</v>
      </c>
      <c r="G90" s="12"/>
      <c r="H90" s="12">
        <f>H91</f>
        <v>133467.9</v>
      </c>
      <c r="I90" s="12">
        <f>I91</f>
        <v>114000</v>
      </c>
      <c r="J90" s="13"/>
      <c r="K90" s="12">
        <f>K91</f>
        <v>114000</v>
      </c>
      <c r="M90" s="24" t="str">
        <f t="shared" si="17"/>
        <v>1</v>
      </c>
      <c r="N90" s="24" t="str">
        <f t="shared" si="18"/>
        <v>11</v>
      </c>
      <c r="O90" s="24" t="str">
        <f t="shared" si="19"/>
        <v>05</v>
      </c>
      <c r="P90" s="24" t="str">
        <f t="shared" si="20"/>
        <v>070</v>
      </c>
      <c r="Q90" s="24" t="str">
        <f t="shared" si="21"/>
        <v>00</v>
      </c>
      <c r="R90" s="24" t="str">
        <f t="shared" si="22"/>
        <v>0000</v>
      </c>
      <c r="S90" s="24" t="str">
        <f t="shared" si="23"/>
        <v>120</v>
      </c>
    </row>
    <row r="91" spans="1:19" s="15" customFormat="1" ht="38.25" x14ac:dyDescent="0.2">
      <c r="A91" s="9" t="s">
        <v>177</v>
      </c>
      <c r="B91" s="10" t="s">
        <v>178</v>
      </c>
      <c r="C91" s="11">
        <v>137067.9</v>
      </c>
      <c r="D91" s="11"/>
      <c r="E91" s="11">
        <v>137067.9</v>
      </c>
      <c r="F91" s="12">
        <v>133467.9</v>
      </c>
      <c r="G91" s="12"/>
      <c r="H91" s="12">
        <v>133467.9</v>
      </c>
      <c r="I91" s="12">
        <v>114000</v>
      </c>
      <c r="J91" s="13"/>
      <c r="K91" s="12">
        <v>114000</v>
      </c>
      <c r="M91" s="24" t="str">
        <f t="shared" si="17"/>
        <v>1</v>
      </c>
      <c r="N91" s="24" t="str">
        <f t="shared" si="18"/>
        <v>11</v>
      </c>
      <c r="O91" s="24" t="str">
        <f t="shared" si="19"/>
        <v>05</v>
      </c>
      <c r="P91" s="24" t="str">
        <f t="shared" si="20"/>
        <v>072</v>
      </c>
      <c r="Q91" s="24" t="str">
        <f t="shared" si="21"/>
        <v>02</v>
      </c>
      <c r="R91" s="24" t="str">
        <f t="shared" si="22"/>
        <v>0000</v>
      </c>
      <c r="S91" s="24" t="str">
        <f t="shared" si="23"/>
        <v>120</v>
      </c>
    </row>
    <row r="92" spans="1:19" s="19" customFormat="1" ht="38.25" x14ac:dyDescent="0.2">
      <c r="A92" s="27" t="s">
        <v>179</v>
      </c>
      <c r="B92" s="16" t="s">
        <v>180</v>
      </c>
      <c r="C92" s="17">
        <f t="shared" ref="C92:K93" si="29">C93</f>
        <v>9.9</v>
      </c>
      <c r="D92" s="17"/>
      <c r="E92" s="17">
        <f t="shared" si="29"/>
        <v>9.9</v>
      </c>
      <c r="F92" s="20">
        <f t="shared" si="29"/>
        <v>9.9</v>
      </c>
      <c r="G92" s="20"/>
      <c r="H92" s="20">
        <f t="shared" si="29"/>
        <v>9.9</v>
      </c>
      <c r="I92" s="20">
        <f t="shared" si="29"/>
        <v>9.9</v>
      </c>
      <c r="J92" s="18"/>
      <c r="K92" s="20">
        <f t="shared" si="29"/>
        <v>9.9</v>
      </c>
      <c r="M92" s="24" t="str">
        <f t="shared" si="17"/>
        <v>1</v>
      </c>
      <c r="N92" s="24" t="str">
        <f t="shared" si="18"/>
        <v>11</v>
      </c>
      <c r="O92" s="24" t="str">
        <f t="shared" si="19"/>
        <v>05</v>
      </c>
      <c r="P92" s="24" t="str">
        <f t="shared" si="20"/>
        <v>300</v>
      </c>
      <c r="Q92" s="24" t="str">
        <f t="shared" si="21"/>
        <v>00</v>
      </c>
      <c r="R92" s="24" t="str">
        <f t="shared" si="22"/>
        <v>0000</v>
      </c>
      <c r="S92" s="24" t="str">
        <f t="shared" si="23"/>
        <v>120</v>
      </c>
    </row>
    <row r="93" spans="1:19" s="15" customFormat="1" ht="38.25" x14ac:dyDescent="0.2">
      <c r="A93" s="9" t="s">
        <v>181</v>
      </c>
      <c r="B93" s="10" t="s">
        <v>182</v>
      </c>
      <c r="C93" s="11">
        <f t="shared" si="29"/>
        <v>9.9</v>
      </c>
      <c r="D93" s="11"/>
      <c r="E93" s="11">
        <f t="shared" si="29"/>
        <v>9.9</v>
      </c>
      <c r="F93" s="12">
        <f t="shared" si="29"/>
        <v>9.9</v>
      </c>
      <c r="G93" s="12"/>
      <c r="H93" s="12">
        <f t="shared" si="29"/>
        <v>9.9</v>
      </c>
      <c r="I93" s="12">
        <f t="shared" si="29"/>
        <v>9.9</v>
      </c>
      <c r="J93" s="13"/>
      <c r="K93" s="12">
        <f t="shared" si="29"/>
        <v>9.9</v>
      </c>
      <c r="M93" s="24" t="str">
        <f t="shared" si="17"/>
        <v>1</v>
      </c>
      <c r="N93" s="24" t="str">
        <f t="shared" si="18"/>
        <v>11</v>
      </c>
      <c r="O93" s="24" t="str">
        <f t="shared" si="19"/>
        <v>05</v>
      </c>
      <c r="P93" s="24" t="str">
        <f t="shared" si="20"/>
        <v>320</v>
      </c>
      <c r="Q93" s="24" t="str">
        <f t="shared" si="21"/>
        <v>00</v>
      </c>
      <c r="R93" s="24" t="str">
        <f t="shared" si="22"/>
        <v>0000</v>
      </c>
      <c r="S93" s="24" t="str">
        <f t="shared" si="23"/>
        <v>120</v>
      </c>
    </row>
    <row r="94" spans="1:19" s="15" customFormat="1" ht="89.25" x14ac:dyDescent="0.2">
      <c r="A94" s="9" t="s">
        <v>183</v>
      </c>
      <c r="B94" s="10" t="s">
        <v>184</v>
      </c>
      <c r="C94" s="11">
        <v>9.9</v>
      </c>
      <c r="D94" s="11"/>
      <c r="E94" s="11">
        <v>9.9</v>
      </c>
      <c r="F94" s="12">
        <v>9.9</v>
      </c>
      <c r="G94" s="12"/>
      <c r="H94" s="12">
        <v>9.9</v>
      </c>
      <c r="I94" s="12">
        <v>9.9</v>
      </c>
      <c r="J94" s="13"/>
      <c r="K94" s="12">
        <v>9.9</v>
      </c>
      <c r="M94" s="24" t="str">
        <f t="shared" si="17"/>
        <v>1</v>
      </c>
      <c r="N94" s="24" t="str">
        <f t="shared" si="18"/>
        <v>11</v>
      </c>
      <c r="O94" s="24" t="str">
        <f t="shared" si="19"/>
        <v>05</v>
      </c>
      <c r="P94" s="24" t="str">
        <f t="shared" si="20"/>
        <v>322</v>
      </c>
      <c r="Q94" s="24" t="str">
        <f t="shared" si="21"/>
        <v>02</v>
      </c>
      <c r="R94" s="24" t="str">
        <f t="shared" si="22"/>
        <v>0000</v>
      </c>
      <c r="S94" s="24" t="str">
        <f t="shared" si="23"/>
        <v>120</v>
      </c>
    </row>
    <row r="95" spans="1:19" s="19" customFormat="1" ht="76.5" x14ac:dyDescent="0.2">
      <c r="A95" s="27" t="s">
        <v>185</v>
      </c>
      <c r="B95" s="16" t="s">
        <v>186</v>
      </c>
      <c r="C95" s="17">
        <f>C96</f>
        <v>7930.9</v>
      </c>
      <c r="D95" s="17"/>
      <c r="E95" s="17">
        <f>E96</f>
        <v>7930.9</v>
      </c>
      <c r="F95" s="17">
        <f t="shared" ref="F95:K96" si="30">F96</f>
        <v>7930.9</v>
      </c>
      <c r="G95" s="17"/>
      <c r="H95" s="17">
        <f t="shared" si="30"/>
        <v>7930.9</v>
      </c>
      <c r="I95" s="17">
        <f t="shared" si="30"/>
        <v>7930.9</v>
      </c>
      <c r="J95" s="18"/>
      <c r="K95" s="17">
        <f t="shared" si="30"/>
        <v>7930.9</v>
      </c>
      <c r="M95" s="24" t="str">
        <f t="shared" si="17"/>
        <v>1</v>
      </c>
      <c r="N95" s="24" t="str">
        <f t="shared" si="18"/>
        <v>11</v>
      </c>
      <c r="O95" s="24" t="str">
        <f t="shared" si="19"/>
        <v>09</v>
      </c>
      <c r="P95" s="24" t="str">
        <f t="shared" si="20"/>
        <v>000</v>
      </c>
      <c r="Q95" s="24" t="str">
        <f t="shared" si="21"/>
        <v>00</v>
      </c>
      <c r="R95" s="24" t="str">
        <f t="shared" si="22"/>
        <v>0000</v>
      </c>
      <c r="S95" s="24" t="str">
        <f t="shared" si="23"/>
        <v>120</v>
      </c>
    </row>
    <row r="96" spans="1:19" s="15" customFormat="1" ht="76.5" x14ac:dyDescent="0.2">
      <c r="A96" s="9" t="s">
        <v>187</v>
      </c>
      <c r="B96" s="10" t="s">
        <v>188</v>
      </c>
      <c r="C96" s="11">
        <f>C97</f>
        <v>7930.9</v>
      </c>
      <c r="D96" s="11"/>
      <c r="E96" s="11">
        <f>E97</f>
        <v>7930.9</v>
      </c>
      <c r="F96" s="11">
        <f t="shared" si="30"/>
        <v>7930.9</v>
      </c>
      <c r="G96" s="11"/>
      <c r="H96" s="11">
        <f t="shared" si="30"/>
        <v>7930.9</v>
      </c>
      <c r="I96" s="11">
        <f t="shared" si="30"/>
        <v>7930.9</v>
      </c>
      <c r="J96" s="13"/>
      <c r="K96" s="11">
        <f t="shared" si="30"/>
        <v>7930.9</v>
      </c>
      <c r="M96" s="24" t="str">
        <f t="shared" si="17"/>
        <v>1</v>
      </c>
      <c r="N96" s="24" t="str">
        <f t="shared" si="18"/>
        <v>11</v>
      </c>
      <c r="O96" s="24" t="str">
        <f t="shared" si="19"/>
        <v>09</v>
      </c>
      <c r="P96" s="24" t="str">
        <f t="shared" si="20"/>
        <v>040</v>
      </c>
      <c r="Q96" s="24" t="str">
        <f t="shared" si="21"/>
        <v>00</v>
      </c>
      <c r="R96" s="24" t="str">
        <f t="shared" si="22"/>
        <v>0000</v>
      </c>
      <c r="S96" s="24" t="str">
        <f t="shared" si="23"/>
        <v>120</v>
      </c>
    </row>
    <row r="97" spans="1:19" s="15" customFormat="1" ht="76.5" x14ac:dyDescent="0.2">
      <c r="A97" s="9" t="s">
        <v>189</v>
      </c>
      <c r="B97" s="10" t="s">
        <v>190</v>
      </c>
      <c r="C97" s="11">
        <v>7930.9</v>
      </c>
      <c r="D97" s="11"/>
      <c r="E97" s="11">
        <v>7930.9</v>
      </c>
      <c r="F97" s="12">
        <v>7930.9</v>
      </c>
      <c r="G97" s="12"/>
      <c r="H97" s="12">
        <v>7930.9</v>
      </c>
      <c r="I97" s="12">
        <v>7930.9</v>
      </c>
      <c r="J97" s="13"/>
      <c r="K97" s="12">
        <v>7930.9</v>
      </c>
      <c r="M97" s="24" t="str">
        <f t="shared" si="17"/>
        <v>1</v>
      </c>
      <c r="N97" s="24" t="str">
        <f t="shared" si="18"/>
        <v>11</v>
      </c>
      <c r="O97" s="24" t="str">
        <f t="shared" si="19"/>
        <v>09</v>
      </c>
      <c r="P97" s="24" t="str">
        <f t="shared" si="20"/>
        <v>042</v>
      </c>
      <c r="Q97" s="24" t="str">
        <f t="shared" si="21"/>
        <v>02</v>
      </c>
      <c r="R97" s="24" t="str">
        <f t="shared" si="22"/>
        <v>0000</v>
      </c>
      <c r="S97" s="24" t="str">
        <f t="shared" si="23"/>
        <v>120</v>
      </c>
    </row>
    <row r="98" spans="1:19" s="19" customFormat="1" ht="25.5" x14ac:dyDescent="0.2">
      <c r="A98" s="27" t="s">
        <v>191</v>
      </c>
      <c r="B98" s="16" t="s">
        <v>192</v>
      </c>
      <c r="C98" s="17">
        <f>C99+C107</f>
        <v>315898.8</v>
      </c>
      <c r="D98" s="17"/>
      <c r="E98" s="17">
        <f>E99+E107</f>
        <v>315898.8</v>
      </c>
      <c r="F98" s="17">
        <f>F99+F107</f>
        <v>327877.70000000007</v>
      </c>
      <c r="G98" s="17"/>
      <c r="H98" s="17">
        <f>H99+H107</f>
        <v>327877.70000000007</v>
      </c>
      <c r="I98" s="17">
        <f>I99+I107</f>
        <v>328065.2</v>
      </c>
      <c r="J98" s="18"/>
      <c r="K98" s="17">
        <f>K99+K107</f>
        <v>328065.2</v>
      </c>
      <c r="M98" s="24" t="str">
        <f t="shared" si="17"/>
        <v>1</v>
      </c>
      <c r="N98" s="24" t="str">
        <f t="shared" si="18"/>
        <v>12</v>
      </c>
      <c r="O98" s="24" t="str">
        <f t="shared" si="19"/>
        <v>00</v>
      </c>
      <c r="P98" s="24" t="str">
        <f t="shared" si="20"/>
        <v>000</v>
      </c>
      <c r="Q98" s="24" t="str">
        <f t="shared" si="21"/>
        <v>00</v>
      </c>
      <c r="R98" s="24" t="str">
        <f t="shared" si="22"/>
        <v>0000</v>
      </c>
      <c r="S98" s="24" t="str">
        <f t="shared" si="23"/>
        <v>000</v>
      </c>
    </row>
    <row r="99" spans="1:19" s="19" customFormat="1" ht="14.25" x14ac:dyDescent="0.2">
      <c r="A99" s="27" t="s">
        <v>193</v>
      </c>
      <c r="B99" s="16" t="s">
        <v>194</v>
      </c>
      <c r="C99" s="20">
        <f>C100+C102+C103+C105</f>
        <v>172698.3</v>
      </c>
      <c r="D99" s="20"/>
      <c r="E99" s="20">
        <f>E100+E102+E103+E105</f>
        <v>172698.3</v>
      </c>
      <c r="F99" s="20">
        <f>F100+F102+F103+F105</f>
        <v>172915.7</v>
      </c>
      <c r="G99" s="20"/>
      <c r="H99" s="20">
        <f>H100+H102+H103+H105</f>
        <v>172915.7</v>
      </c>
      <c r="I99" s="20">
        <f>I100+I102+I103+I105</f>
        <v>173103.19999999998</v>
      </c>
      <c r="J99" s="18"/>
      <c r="K99" s="20">
        <f>K100+K102+K103+K105</f>
        <v>173103.19999999998</v>
      </c>
      <c r="M99" s="24" t="str">
        <f t="shared" si="17"/>
        <v>1</v>
      </c>
      <c r="N99" s="24" t="str">
        <f t="shared" si="18"/>
        <v>12</v>
      </c>
      <c r="O99" s="24" t="str">
        <f t="shared" si="19"/>
        <v>02</v>
      </c>
      <c r="P99" s="24" t="str">
        <f t="shared" si="20"/>
        <v>000</v>
      </c>
      <c r="Q99" s="24" t="str">
        <f t="shared" si="21"/>
        <v>00</v>
      </c>
      <c r="R99" s="24" t="str">
        <f t="shared" si="22"/>
        <v>0000</v>
      </c>
      <c r="S99" s="24" t="str">
        <f t="shared" si="23"/>
        <v>120</v>
      </c>
    </row>
    <row r="100" spans="1:19" s="15" customFormat="1" ht="38.25" x14ac:dyDescent="0.2">
      <c r="A100" s="9" t="s">
        <v>195</v>
      </c>
      <c r="B100" s="10" t="s">
        <v>196</v>
      </c>
      <c r="C100" s="11">
        <f>C101</f>
        <v>58235.1</v>
      </c>
      <c r="D100" s="11"/>
      <c r="E100" s="11">
        <f>E101</f>
        <v>58235.1</v>
      </c>
      <c r="F100" s="11">
        <f t="shared" ref="F100:K100" si="31">F101</f>
        <v>58235.1</v>
      </c>
      <c r="G100" s="11"/>
      <c r="H100" s="11">
        <f t="shared" si="31"/>
        <v>58235.1</v>
      </c>
      <c r="I100" s="11">
        <f t="shared" si="31"/>
        <v>58235.1</v>
      </c>
      <c r="J100" s="13"/>
      <c r="K100" s="11">
        <f t="shared" si="31"/>
        <v>58235.1</v>
      </c>
      <c r="M100" s="24" t="str">
        <f t="shared" si="17"/>
        <v>1</v>
      </c>
      <c r="N100" s="24" t="str">
        <f t="shared" si="18"/>
        <v>12</v>
      </c>
      <c r="O100" s="24" t="str">
        <f t="shared" si="19"/>
        <v>02</v>
      </c>
      <c r="P100" s="24" t="str">
        <f t="shared" si="20"/>
        <v>010</v>
      </c>
      <c r="Q100" s="24" t="str">
        <f t="shared" si="21"/>
        <v>01</v>
      </c>
      <c r="R100" s="24" t="str">
        <f t="shared" si="22"/>
        <v>0000</v>
      </c>
      <c r="S100" s="24" t="str">
        <f t="shared" si="23"/>
        <v>120</v>
      </c>
    </row>
    <row r="101" spans="1:19" s="15" customFormat="1" ht="51" x14ac:dyDescent="0.2">
      <c r="A101" s="9" t="s">
        <v>197</v>
      </c>
      <c r="B101" s="10" t="s">
        <v>198</v>
      </c>
      <c r="C101" s="11">
        <v>58235.1</v>
      </c>
      <c r="D101" s="11"/>
      <c r="E101" s="11">
        <v>58235.1</v>
      </c>
      <c r="F101" s="12">
        <v>58235.1</v>
      </c>
      <c r="G101" s="12"/>
      <c r="H101" s="12">
        <v>58235.1</v>
      </c>
      <c r="I101" s="12">
        <v>58235.1</v>
      </c>
      <c r="J101" s="13"/>
      <c r="K101" s="12">
        <v>58235.1</v>
      </c>
      <c r="M101" s="24" t="str">
        <f t="shared" si="17"/>
        <v>1</v>
      </c>
      <c r="N101" s="24" t="str">
        <f t="shared" si="18"/>
        <v>12</v>
      </c>
      <c r="O101" s="24" t="str">
        <f t="shared" si="19"/>
        <v>02</v>
      </c>
      <c r="P101" s="24" t="str">
        <f t="shared" si="20"/>
        <v>012</v>
      </c>
      <c r="Q101" s="24" t="str">
        <f t="shared" si="21"/>
        <v>01</v>
      </c>
      <c r="R101" s="24" t="str">
        <f t="shared" si="22"/>
        <v>0000</v>
      </c>
      <c r="S101" s="24" t="str">
        <f t="shared" si="23"/>
        <v>120</v>
      </c>
    </row>
    <row r="102" spans="1:19" s="15" customFormat="1" ht="25.5" x14ac:dyDescent="0.2">
      <c r="A102" s="9" t="s">
        <v>199</v>
      </c>
      <c r="B102" s="10" t="s">
        <v>200</v>
      </c>
      <c r="C102" s="11">
        <v>109081.2</v>
      </c>
      <c r="D102" s="11"/>
      <c r="E102" s="11">
        <v>109081.2</v>
      </c>
      <c r="F102" s="12">
        <v>109202.4</v>
      </c>
      <c r="G102" s="12"/>
      <c r="H102" s="12">
        <v>109202.4</v>
      </c>
      <c r="I102" s="12">
        <v>109327.8</v>
      </c>
      <c r="J102" s="13"/>
      <c r="K102" s="12">
        <v>109327.8</v>
      </c>
      <c r="M102" s="24" t="str">
        <f t="shared" si="17"/>
        <v>1</v>
      </c>
      <c r="N102" s="24" t="str">
        <f t="shared" si="18"/>
        <v>12</v>
      </c>
      <c r="O102" s="24" t="str">
        <f t="shared" si="19"/>
        <v>02</v>
      </c>
      <c r="P102" s="24" t="str">
        <f t="shared" si="20"/>
        <v>030</v>
      </c>
      <c r="Q102" s="24" t="str">
        <f t="shared" si="21"/>
        <v>01</v>
      </c>
      <c r="R102" s="24" t="str">
        <f t="shared" si="22"/>
        <v>0000</v>
      </c>
      <c r="S102" s="24" t="str">
        <f t="shared" si="23"/>
        <v>120</v>
      </c>
    </row>
    <row r="103" spans="1:19" s="15" customFormat="1" ht="38.25" x14ac:dyDescent="0.2">
      <c r="A103" s="9" t="s">
        <v>201</v>
      </c>
      <c r="B103" s="10" t="s">
        <v>202</v>
      </c>
      <c r="C103" s="11">
        <f>C104</f>
        <v>4182</v>
      </c>
      <c r="D103" s="11"/>
      <c r="E103" s="11">
        <f>E104</f>
        <v>4182</v>
      </c>
      <c r="F103" s="11">
        <f t="shared" ref="F103:K103" si="32">F104</f>
        <v>4218.2</v>
      </c>
      <c r="G103" s="11"/>
      <c r="H103" s="11">
        <f t="shared" si="32"/>
        <v>4218.2</v>
      </c>
      <c r="I103" s="11">
        <f t="shared" si="32"/>
        <v>4220.3</v>
      </c>
      <c r="J103" s="13"/>
      <c r="K103" s="11">
        <f t="shared" si="32"/>
        <v>4220.3</v>
      </c>
      <c r="M103" s="24" t="str">
        <f t="shared" si="17"/>
        <v>1</v>
      </c>
      <c r="N103" s="24" t="str">
        <f t="shared" si="18"/>
        <v>12</v>
      </c>
      <c r="O103" s="24" t="str">
        <f t="shared" si="19"/>
        <v>02</v>
      </c>
      <c r="P103" s="24" t="str">
        <f t="shared" si="20"/>
        <v>050</v>
      </c>
      <c r="Q103" s="24" t="str">
        <f t="shared" si="21"/>
        <v>01</v>
      </c>
      <c r="R103" s="24" t="str">
        <f t="shared" si="22"/>
        <v>0000</v>
      </c>
      <c r="S103" s="24" t="str">
        <f t="shared" si="23"/>
        <v>120</v>
      </c>
    </row>
    <row r="104" spans="1:19" s="15" customFormat="1" ht="102" x14ac:dyDescent="0.2">
      <c r="A104" s="9" t="s">
        <v>203</v>
      </c>
      <c r="B104" s="10" t="s">
        <v>204</v>
      </c>
      <c r="C104" s="11">
        <v>4182</v>
      </c>
      <c r="D104" s="11"/>
      <c r="E104" s="11">
        <v>4182</v>
      </c>
      <c r="F104" s="12">
        <v>4218.2</v>
      </c>
      <c r="G104" s="12"/>
      <c r="H104" s="12">
        <v>4218.2</v>
      </c>
      <c r="I104" s="12">
        <v>4220.3</v>
      </c>
      <c r="J104" s="13"/>
      <c r="K104" s="12">
        <v>4220.3</v>
      </c>
      <c r="M104" s="24" t="str">
        <f t="shared" si="17"/>
        <v>1</v>
      </c>
      <c r="N104" s="24" t="str">
        <f t="shared" si="18"/>
        <v>12</v>
      </c>
      <c r="O104" s="24" t="str">
        <f t="shared" si="19"/>
        <v>02</v>
      </c>
      <c r="P104" s="24" t="str">
        <f t="shared" si="20"/>
        <v>052</v>
      </c>
      <c r="Q104" s="24" t="str">
        <f t="shared" si="21"/>
        <v>01</v>
      </c>
      <c r="R104" s="24" t="str">
        <f t="shared" si="22"/>
        <v>0000</v>
      </c>
      <c r="S104" s="24" t="str">
        <f t="shared" si="23"/>
        <v>120</v>
      </c>
    </row>
    <row r="105" spans="1:19" s="15" customFormat="1" ht="25.5" x14ac:dyDescent="0.2">
      <c r="A105" s="9" t="s">
        <v>205</v>
      </c>
      <c r="B105" s="10" t="s">
        <v>206</v>
      </c>
      <c r="C105" s="11">
        <f>C106</f>
        <v>1200</v>
      </c>
      <c r="D105" s="11"/>
      <c r="E105" s="11">
        <f>E106</f>
        <v>1200</v>
      </c>
      <c r="F105" s="11">
        <f t="shared" ref="F105:K105" si="33">F106</f>
        <v>1260</v>
      </c>
      <c r="G105" s="11"/>
      <c r="H105" s="11">
        <f t="shared" si="33"/>
        <v>1260</v>
      </c>
      <c r="I105" s="11">
        <f t="shared" si="33"/>
        <v>1320</v>
      </c>
      <c r="J105" s="13"/>
      <c r="K105" s="11">
        <f t="shared" si="33"/>
        <v>1320</v>
      </c>
      <c r="M105" s="24" t="str">
        <f t="shared" si="17"/>
        <v>1</v>
      </c>
      <c r="N105" s="24" t="str">
        <f t="shared" si="18"/>
        <v>12</v>
      </c>
      <c r="O105" s="24" t="str">
        <f t="shared" si="19"/>
        <v>02</v>
      </c>
      <c r="P105" s="24" t="str">
        <f t="shared" si="20"/>
        <v>100</v>
      </c>
      <c r="Q105" s="24" t="str">
        <f t="shared" si="21"/>
        <v>00</v>
      </c>
      <c r="R105" s="24" t="str">
        <f t="shared" si="22"/>
        <v>0000</v>
      </c>
      <c r="S105" s="24" t="str">
        <f t="shared" si="23"/>
        <v>120</v>
      </c>
    </row>
    <row r="106" spans="1:19" s="15" customFormat="1" ht="25.5" x14ac:dyDescent="0.2">
      <c r="A106" s="9" t="s">
        <v>207</v>
      </c>
      <c r="B106" s="10" t="s">
        <v>208</v>
      </c>
      <c r="C106" s="11">
        <v>1200</v>
      </c>
      <c r="D106" s="11"/>
      <c r="E106" s="11">
        <v>1200</v>
      </c>
      <c r="F106" s="12">
        <v>1260</v>
      </c>
      <c r="G106" s="12"/>
      <c r="H106" s="12">
        <v>1260</v>
      </c>
      <c r="I106" s="12">
        <v>1320</v>
      </c>
      <c r="J106" s="13"/>
      <c r="K106" s="12">
        <v>1320</v>
      </c>
      <c r="M106" s="24" t="str">
        <f t="shared" si="17"/>
        <v>1</v>
      </c>
      <c r="N106" s="24" t="str">
        <f t="shared" si="18"/>
        <v>12</v>
      </c>
      <c r="O106" s="24" t="str">
        <f t="shared" si="19"/>
        <v>02</v>
      </c>
      <c r="P106" s="24" t="str">
        <f t="shared" si="20"/>
        <v>102</v>
      </c>
      <c r="Q106" s="24" t="str">
        <f t="shared" si="21"/>
        <v>02</v>
      </c>
      <c r="R106" s="24" t="str">
        <f t="shared" si="22"/>
        <v>0000</v>
      </c>
      <c r="S106" s="24" t="str">
        <f t="shared" si="23"/>
        <v>120</v>
      </c>
    </row>
    <row r="107" spans="1:19" s="19" customFormat="1" ht="14.25" x14ac:dyDescent="0.2">
      <c r="A107" s="27" t="s">
        <v>209</v>
      </c>
      <c r="B107" s="16" t="s">
        <v>210</v>
      </c>
      <c r="C107" s="17">
        <f>C108</f>
        <v>143200.5</v>
      </c>
      <c r="D107" s="17"/>
      <c r="E107" s="17">
        <f>E108</f>
        <v>143200.5</v>
      </c>
      <c r="F107" s="17">
        <f t="shared" ref="F107:K107" si="34">F108</f>
        <v>154962.00000000003</v>
      </c>
      <c r="G107" s="17"/>
      <c r="H107" s="17">
        <f t="shared" si="34"/>
        <v>154962.00000000003</v>
      </c>
      <c r="I107" s="17">
        <f t="shared" si="34"/>
        <v>154962.00000000003</v>
      </c>
      <c r="J107" s="18"/>
      <c r="K107" s="17">
        <f t="shared" si="34"/>
        <v>154962.00000000003</v>
      </c>
      <c r="M107" s="24" t="str">
        <f t="shared" si="17"/>
        <v>1</v>
      </c>
      <c r="N107" s="24" t="str">
        <f t="shared" si="18"/>
        <v>12</v>
      </c>
      <c r="O107" s="24" t="str">
        <f t="shared" si="19"/>
        <v>04</v>
      </c>
      <c r="P107" s="24" t="str">
        <f t="shared" si="20"/>
        <v>000</v>
      </c>
      <c r="Q107" s="24" t="str">
        <f t="shared" si="21"/>
        <v>00</v>
      </c>
      <c r="R107" s="24" t="str">
        <f t="shared" si="22"/>
        <v>0000</v>
      </c>
      <c r="S107" s="24" t="str">
        <f t="shared" si="23"/>
        <v>120</v>
      </c>
    </row>
    <row r="108" spans="1:19" s="15" customFormat="1" ht="25.5" x14ac:dyDescent="0.2">
      <c r="A108" s="9" t="s">
        <v>211</v>
      </c>
      <c r="B108" s="10" t="s">
        <v>212</v>
      </c>
      <c r="C108" s="11">
        <f>C109+C110+C111</f>
        <v>143200.5</v>
      </c>
      <c r="D108" s="11"/>
      <c r="E108" s="11">
        <f>E109+E110+E111</f>
        <v>143200.5</v>
      </c>
      <c r="F108" s="11">
        <f t="shared" ref="F108:I108" si="35">F109+F110+F111</f>
        <v>154962.00000000003</v>
      </c>
      <c r="G108" s="11"/>
      <c r="H108" s="11">
        <f t="shared" ref="H108" si="36">H109+H110+H111</f>
        <v>154962.00000000003</v>
      </c>
      <c r="I108" s="11">
        <f t="shared" si="35"/>
        <v>154962.00000000003</v>
      </c>
      <c r="J108" s="13"/>
      <c r="K108" s="11">
        <f t="shared" ref="K108" si="37">K109+K110+K111</f>
        <v>154962.00000000003</v>
      </c>
      <c r="M108" s="24" t="str">
        <f t="shared" si="17"/>
        <v>1</v>
      </c>
      <c r="N108" s="24" t="str">
        <f t="shared" si="18"/>
        <v>12</v>
      </c>
      <c r="O108" s="24" t="str">
        <f t="shared" si="19"/>
        <v>04</v>
      </c>
      <c r="P108" s="24" t="str">
        <f t="shared" si="20"/>
        <v>010</v>
      </c>
      <c r="Q108" s="24" t="str">
        <f t="shared" si="21"/>
        <v>00</v>
      </c>
      <c r="R108" s="24" t="str">
        <f t="shared" si="22"/>
        <v>0000</v>
      </c>
      <c r="S108" s="24" t="str">
        <f t="shared" si="23"/>
        <v>120</v>
      </c>
    </row>
    <row r="109" spans="1:19" s="15" customFormat="1" ht="38.25" x14ac:dyDescent="0.2">
      <c r="A109" s="9" t="s">
        <v>213</v>
      </c>
      <c r="B109" s="10" t="s">
        <v>214</v>
      </c>
      <c r="C109" s="11">
        <v>130239</v>
      </c>
      <c r="D109" s="11"/>
      <c r="E109" s="11">
        <v>130239</v>
      </c>
      <c r="F109" s="12">
        <v>141252.70000000001</v>
      </c>
      <c r="G109" s="12"/>
      <c r="H109" s="12">
        <v>141252.70000000001</v>
      </c>
      <c r="I109" s="12">
        <v>141252.70000000001</v>
      </c>
      <c r="J109" s="13"/>
      <c r="K109" s="12">
        <v>141252.70000000001</v>
      </c>
      <c r="M109" s="24" t="str">
        <f t="shared" si="17"/>
        <v>1</v>
      </c>
      <c r="N109" s="24" t="str">
        <f t="shared" si="18"/>
        <v>12</v>
      </c>
      <c r="O109" s="24" t="str">
        <f t="shared" si="19"/>
        <v>04</v>
      </c>
      <c r="P109" s="24" t="str">
        <f t="shared" si="20"/>
        <v>013</v>
      </c>
      <c r="Q109" s="24" t="str">
        <f t="shared" si="21"/>
        <v>02</v>
      </c>
      <c r="R109" s="24" t="str">
        <f t="shared" si="22"/>
        <v>0000</v>
      </c>
      <c r="S109" s="24" t="str">
        <f t="shared" si="23"/>
        <v>120</v>
      </c>
    </row>
    <row r="110" spans="1:19" s="15" customFormat="1" ht="38.25" x14ac:dyDescent="0.2">
      <c r="A110" s="9" t="s">
        <v>215</v>
      </c>
      <c r="B110" s="10" t="s">
        <v>216</v>
      </c>
      <c r="C110" s="11">
        <v>10581.5</v>
      </c>
      <c r="D110" s="11"/>
      <c r="E110" s="11">
        <v>10581.5</v>
      </c>
      <c r="F110" s="12">
        <v>11328.1</v>
      </c>
      <c r="G110" s="12"/>
      <c r="H110" s="12">
        <v>11328.1</v>
      </c>
      <c r="I110" s="12">
        <v>11328.1</v>
      </c>
      <c r="J110" s="13"/>
      <c r="K110" s="12">
        <v>11328.1</v>
      </c>
      <c r="M110" s="24" t="str">
        <f t="shared" si="17"/>
        <v>1</v>
      </c>
      <c r="N110" s="24" t="str">
        <f t="shared" si="18"/>
        <v>12</v>
      </c>
      <c r="O110" s="24" t="str">
        <f t="shared" si="19"/>
        <v>04</v>
      </c>
      <c r="P110" s="24" t="str">
        <f t="shared" si="20"/>
        <v>014</v>
      </c>
      <c r="Q110" s="24" t="str">
        <f t="shared" si="21"/>
        <v>02</v>
      </c>
      <c r="R110" s="24" t="str">
        <f t="shared" si="22"/>
        <v>0000</v>
      </c>
      <c r="S110" s="24" t="str">
        <f t="shared" si="23"/>
        <v>120</v>
      </c>
    </row>
    <row r="111" spans="1:19" s="15" customFormat="1" ht="38.25" x14ac:dyDescent="0.2">
      <c r="A111" s="9" t="s">
        <v>217</v>
      </c>
      <c r="B111" s="10" t="s">
        <v>218</v>
      </c>
      <c r="C111" s="11">
        <v>2380</v>
      </c>
      <c r="D111" s="11"/>
      <c r="E111" s="11">
        <v>2380</v>
      </c>
      <c r="F111" s="12">
        <v>2381.1999999999998</v>
      </c>
      <c r="G111" s="12"/>
      <c r="H111" s="12">
        <v>2381.1999999999998</v>
      </c>
      <c r="I111" s="12">
        <v>2381.1999999999998</v>
      </c>
      <c r="J111" s="13"/>
      <c r="K111" s="12">
        <v>2381.1999999999998</v>
      </c>
      <c r="M111" s="24" t="str">
        <f t="shared" si="17"/>
        <v>1</v>
      </c>
      <c r="N111" s="24" t="str">
        <f t="shared" si="18"/>
        <v>12</v>
      </c>
      <c r="O111" s="24" t="str">
        <f t="shared" si="19"/>
        <v>04</v>
      </c>
      <c r="P111" s="24" t="str">
        <f t="shared" si="20"/>
        <v>015</v>
      </c>
      <c r="Q111" s="24" t="str">
        <f t="shared" si="21"/>
        <v>02</v>
      </c>
      <c r="R111" s="24" t="str">
        <f t="shared" si="22"/>
        <v>0000</v>
      </c>
      <c r="S111" s="24" t="str">
        <f t="shared" si="23"/>
        <v>120</v>
      </c>
    </row>
    <row r="112" spans="1:19" s="19" customFormat="1" ht="25.5" x14ac:dyDescent="0.2">
      <c r="A112" s="27" t="s">
        <v>219</v>
      </c>
      <c r="B112" s="16" t="s">
        <v>220</v>
      </c>
      <c r="C112" s="17">
        <f>C113+C121</f>
        <v>174212</v>
      </c>
      <c r="D112" s="17"/>
      <c r="E112" s="17">
        <f>E113+E121</f>
        <v>174212</v>
      </c>
      <c r="F112" s="17">
        <f>F113+F121</f>
        <v>175304.1</v>
      </c>
      <c r="G112" s="17"/>
      <c r="H112" s="17">
        <f>H113+H121</f>
        <v>175304.1</v>
      </c>
      <c r="I112" s="17">
        <f>I113+I121</f>
        <v>178185</v>
      </c>
      <c r="J112" s="18"/>
      <c r="K112" s="17">
        <f>K113+K121</f>
        <v>178185</v>
      </c>
      <c r="M112" s="24" t="str">
        <f t="shared" si="17"/>
        <v>1</v>
      </c>
      <c r="N112" s="24" t="str">
        <f t="shared" si="18"/>
        <v>13</v>
      </c>
      <c r="O112" s="24" t="str">
        <f t="shared" si="19"/>
        <v>00</v>
      </c>
      <c r="P112" s="24" t="str">
        <f t="shared" si="20"/>
        <v>000</v>
      </c>
      <c r="Q112" s="24" t="str">
        <f t="shared" si="21"/>
        <v>00</v>
      </c>
      <c r="R112" s="24" t="str">
        <f t="shared" si="22"/>
        <v>0000</v>
      </c>
      <c r="S112" s="24" t="str">
        <f t="shared" si="23"/>
        <v>000</v>
      </c>
    </row>
    <row r="113" spans="1:19" s="19" customFormat="1" ht="14.25" x14ac:dyDescent="0.2">
      <c r="A113" s="27" t="s">
        <v>221</v>
      </c>
      <c r="B113" s="16" t="s">
        <v>222</v>
      </c>
      <c r="C113" s="17">
        <f>C114+C115+C117+C119</f>
        <v>48818.200000000004</v>
      </c>
      <c r="D113" s="17"/>
      <c r="E113" s="17">
        <f>E114+E115+E117+E119</f>
        <v>48818.200000000004</v>
      </c>
      <c r="F113" s="17">
        <f>F114+F115+F117+F119</f>
        <v>48953.5</v>
      </c>
      <c r="G113" s="17"/>
      <c r="H113" s="17">
        <f>H114+H115+H117+H119</f>
        <v>48953.5</v>
      </c>
      <c r="I113" s="17">
        <f>I114+I115+I117+I119</f>
        <v>48944.6</v>
      </c>
      <c r="J113" s="18"/>
      <c r="K113" s="17">
        <f>K114+K115+K117+K119</f>
        <v>48944.6</v>
      </c>
      <c r="M113" s="24" t="str">
        <f t="shared" si="17"/>
        <v>1</v>
      </c>
      <c r="N113" s="24" t="str">
        <f t="shared" si="18"/>
        <v>13</v>
      </c>
      <c r="O113" s="24" t="str">
        <f t="shared" si="19"/>
        <v>01</v>
      </c>
      <c r="P113" s="24" t="str">
        <f t="shared" si="20"/>
        <v>000</v>
      </c>
      <c r="Q113" s="24" t="str">
        <f t="shared" si="21"/>
        <v>00</v>
      </c>
      <c r="R113" s="24" t="str">
        <f t="shared" si="22"/>
        <v>0000</v>
      </c>
      <c r="S113" s="24" t="str">
        <f t="shared" si="23"/>
        <v>130</v>
      </c>
    </row>
    <row r="114" spans="1:19" s="15" customFormat="1" ht="25.5" x14ac:dyDescent="0.2">
      <c r="A114" s="9" t="s">
        <v>223</v>
      </c>
      <c r="B114" s="10" t="s">
        <v>224</v>
      </c>
      <c r="C114" s="11">
        <v>741.9</v>
      </c>
      <c r="D114" s="11"/>
      <c r="E114" s="11">
        <v>741.9</v>
      </c>
      <c r="F114" s="12">
        <v>736.9</v>
      </c>
      <c r="G114" s="12"/>
      <c r="H114" s="12">
        <v>736.9</v>
      </c>
      <c r="I114" s="12">
        <v>728.3</v>
      </c>
      <c r="J114" s="13"/>
      <c r="K114" s="12">
        <v>728.3</v>
      </c>
      <c r="M114" s="24" t="str">
        <f t="shared" si="17"/>
        <v>1</v>
      </c>
      <c r="N114" s="24" t="str">
        <f t="shared" si="18"/>
        <v>13</v>
      </c>
      <c r="O114" s="24" t="str">
        <f t="shared" si="19"/>
        <v>01</v>
      </c>
      <c r="P114" s="24" t="str">
        <f t="shared" si="20"/>
        <v>031</v>
      </c>
      <c r="Q114" s="24" t="str">
        <f t="shared" si="21"/>
        <v>01</v>
      </c>
      <c r="R114" s="24" t="str">
        <f t="shared" si="22"/>
        <v>0000</v>
      </c>
      <c r="S114" s="24" t="str">
        <f t="shared" si="23"/>
        <v>130</v>
      </c>
    </row>
    <row r="115" spans="1:19" s="15" customFormat="1" ht="25.5" x14ac:dyDescent="0.2">
      <c r="A115" s="9" t="s">
        <v>225</v>
      </c>
      <c r="B115" s="10" t="s">
        <v>226</v>
      </c>
      <c r="C115" s="11">
        <f>C116</f>
        <v>1639.9</v>
      </c>
      <c r="D115" s="11"/>
      <c r="E115" s="11">
        <f>E116</f>
        <v>1639.9</v>
      </c>
      <c r="F115" s="12">
        <f>F116</f>
        <v>1779.5</v>
      </c>
      <c r="G115" s="12"/>
      <c r="H115" s="12">
        <f>H116</f>
        <v>1779.5</v>
      </c>
      <c r="I115" s="12">
        <f>I116</f>
        <v>1779.5</v>
      </c>
      <c r="J115" s="13"/>
      <c r="K115" s="12">
        <f>K116</f>
        <v>1779.5</v>
      </c>
      <c r="M115" s="24" t="str">
        <f t="shared" si="17"/>
        <v>1</v>
      </c>
      <c r="N115" s="24" t="str">
        <f t="shared" si="18"/>
        <v>13</v>
      </c>
      <c r="O115" s="24" t="str">
        <f t="shared" si="19"/>
        <v>01</v>
      </c>
      <c r="P115" s="24" t="str">
        <f t="shared" si="20"/>
        <v>400</v>
      </c>
      <c r="Q115" s="24" t="str">
        <f t="shared" si="21"/>
        <v>01</v>
      </c>
      <c r="R115" s="24" t="str">
        <f t="shared" si="22"/>
        <v>0000</v>
      </c>
      <c r="S115" s="24" t="str">
        <f t="shared" si="23"/>
        <v>130</v>
      </c>
    </row>
    <row r="116" spans="1:19" s="15" customFormat="1" ht="76.5" x14ac:dyDescent="0.2">
      <c r="A116" s="9" t="s">
        <v>227</v>
      </c>
      <c r="B116" s="10" t="s">
        <v>228</v>
      </c>
      <c r="C116" s="11">
        <v>1639.9</v>
      </c>
      <c r="D116" s="11"/>
      <c r="E116" s="11">
        <v>1639.9</v>
      </c>
      <c r="F116" s="12">
        <v>1779.5</v>
      </c>
      <c r="G116" s="12"/>
      <c r="H116" s="12">
        <v>1779.5</v>
      </c>
      <c r="I116" s="12">
        <v>1779.5</v>
      </c>
      <c r="J116" s="13"/>
      <c r="K116" s="12">
        <v>1779.5</v>
      </c>
      <c r="M116" s="24" t="str">
        <f t="shared" si="17"/>
        <v>1</v>
      </c>
      <c r="N116" s="24" t="str">
        <f t="shared" si="18"/>
        <v>13</v>
      </c>
      <c r="O116" s="24" t="str">
        <f t="shared" si="19"/>
        <v>01</v>
      </c>
      <c r="P116" s="24" t="str">
        <f t="shared" si="20"/>
        <v>410</v>
      </c>
      <c r="Q116" s="24" t="str">
        <f t="shared" si="21"/>
        <v>01</v>
      </c>
      <c r="R116" s="24" t="str">
        <f t="shared" si="22"/>
        <v>0000</v>
      </c>
      <c r="S116" s="24" t="str">
        <f t="shared" si="23"/>
        <v>130</v>
      </c>
    </row>
    <row r="117" spans="1:19" s="15" customFormat="1" ht="38.25" x14ac:dyDescent="0.2">
      <c r="A117" s="9" t="s">
        <v>229</v>
      </c>
      <c r="B117" s="10" t="s">
        <v>230</v>
      </c>
      <c r="C117" s="11">
        <f>C118</f>
        <v>435.6</v>
      </c>
      <c r="D117" s="11"/>
      <c r="E117" s="11">
        <f>E118</f>
        <v>435.6</v>
      </c>
      <c r="F117" s="11">
        <f t="shared" ref="F117:K117" si="38">F118</f>
        <v>435.6</v>
      </c>
      <c r="G117" s="11"/>
      <c r="H117" s="11">
        <f t="shared" si="38"/>
        <v>435.6</v>
      </c>
      <c r="I117" s="11">
        <f t="shared" si="38"/>
        <v>435.6</v>
      </c>
      <c r="J117" s="13"/>
      <c r="K117" s="11">
        <f t="shared" si="38"/>
        <v>435.6</v>
      </c>
      <c r="M117" s="24" t="str">
        <f t="shared" si="17"/>
        <v>1</v>
      </c>
      <c r="N117" s="24" t="str">
        <f t="shared" si="18"/>
        <v>13</v>
      </c>
      <c r="O117" s="24" t="str">
        <f t="shared" si="19"/>
        <v>01</v>
      </c>
      <c r="P117" s="24" t="str">
        <f t="shared" si="20"/>
        <v>500</v>
      </c>
      <c r="Q117" s="24" t="str">
        <f t="shared" si="21"/>
        <v>00</v>
      </c>
      <c r="R117" s="24" t="str">
        <f t="shared" si="22"/>
        <v>0000</v>
      </c>
      <c r="S117" s="24" t="str">
        <f t="shared" si="23"/>
        <v>130</v>
      </c>
    </row>
    <row r="118" spans="1:19" s="15" customFormat="1" ht="63.75" x14ac:dyDescent="0.2">
      <c r="A118" s="9" t="s">
        <v>231</v>
      </c>
      <c r="B118" s="10" t="s">
        <v>232</v>
      </c>
      <c r="C118" s="11">
        <v>435.6</v>
      </c>
      <c r="D118" s="11"/>
      <c r="E118" s="11">
        <v>435.6</v>
      </c>
      <c r="F118" s="12">
        <v>435.6</v>
      </c>
      <c r="G118" s="12"/>
      <c r="H118" s="12">
        <v>435.6</v>
      </c>
      <c r="I118" s="12">
        <v>435.6</v>
      </c>
      <c r="J118" s="13"/>
      <c r="K118" s="12">
        <v>435.6</v>
      </c>
      <c r="M118" s="24" t="str">
        <f t="shared" si="17"/>
        <v>1</v>
      </c>
      <c r="N118" s="24" t="str">
        <f t="shared" si="18"/>
        <v>13</v>
      </c>
      <c r="O118" s="24" t="str">
        <f t="shared" si="19"/>
        <v>01</v>
      </c>
      <c r="P118" s="24" t="str">
        <f t="shared" si="20"/>
        <v>520</v>
      </c>
      <c r="Q118" s="24" t="str">
        <f t="shared" si="21"/>
        <v>02</v>
      </c>
      <c r="R118" s="24" t="str">
        <f t="shared" si="22"/>
        <v>0000</v>
      </c>
      <c r="S118" s="24" t="str">
        <f t="shared" si="23"/>
        <v>130</v>
      </c>
    </row>
    <row r="119" spans="1:19" s="15" customFormat="1" x14ac:dyDescent="0.2">
      <c r="A119" s="9" t="s">
        <v>233</v>
      </c>
      <c r="B119" s="10" t="s">
        <v>234</v>
      </c>
      <c r="C119" s="11">
        <f>C120</f>
        <v>46000.800000000003</v>
      </c>
      <c r="D119" s="11"/>
      <c r="E119" s="11">
        <f>E120</f>
        <v>46000.800000000003</v>
      </c>
      <c r="F119" s="11">
        <f t="shared" ref="F119:K119" si="39">F120</f>
        <v>46001.5</v>
      </c>
      <c r="G119" s="11"/>
      <c r="H119" s="11">
        <f t="shared" si="39"/>
        <v>46001.5</v>
      </c>
      <c r="I119" s="11">
        <f t="shared" si="39"/>
        <v>46001.2</v>
      </c>
      <c r="J119" s="13"/>
      <c r="K119" s="11">
        <f t="shared" si="39"/>
        <v>46001.2</v>
      </c>
      <c r="M119" s="24" t="str">
        <f t="shared" si="17"/>
        <v>1</v>
      </c>
      <c r="N119" s="24" t="str">
        <f t="shared" si="18"/>
        <v>13</v>
      </c>
      <c r="O119" s="24" t="str">
        <f t="shared" si="19"/>
        <v>01</v>
      </c>
      <c r="P119" s="24" t="str">
        <f t="shared" si="20"/>
        <v>990</v>
      </c>
      <c r="Q119" s="24" t="str">
        <f t="shared" si="21"/>
        <v>00</v>
      </c>
      <c r="R119" s="24" t="str">
        <f t="shared" si="22"/>
        <v>0000</v>
      </c>
      <c r="S119" s="24" t="str">
        <f t="shared" si="23"/>
        <v>130</v>
      </c>
    </row>
    <row r="120" spans="1:19" s="15" customFormat="1" ht="38.25" x14ac:dyDescent="0.2">
      <c r="A120" s="9" t="s">
        <v>235</v>
      </c>
      <c r="B120" s="10" t="s">
        <v>236</v>
      </c>
      <c r="C120" s="11">
        <v>46000.800000000003</v>
      </c>
      <c r="D120" s="11"/>
      <c r="E120" s="11">
        <v>46000.800000000003</v>
      </c>
      <c r="F120" s="12">
        <v>46001.5</v>
      </c>
      <c r="G120" s="12"/>
      <c r="H120" s="12">
        <v>46001.5</v>
      </c>
      <c r="I120" s="12">
        <v>46001.2</v>
      </c>
      <c r="J120" s="13"/>
      <c r="K120" s="12">
        <v>46001.2</v>
      </c>
      <c r="M120" s="24" t="str">
        <f t="shared" si="17"/>
        <v>1</v>
      </c>
      <c r="N120" s="24" t="str">
        <f t="shared" si="18"/>
        <v>13</v>
      </c>
      <c r="O120" s="24" t="str">
        <f t="shared" si="19"/>
        <v>01</v>
      </c>
      <c r="P120" s="24" t="str">
        <f t="shared" si="20"/>
        <v>992</v>
      </c>
      <c r="Q120" s="24" t="str">
        <f t="shared" si="21"/>
        <v>02</v>
      </c>
      <c r="R120" s="24" t="str">
        <f t="shared" si="22"/>
        <v>0000</v>
      </c>
      <c r="S120" s="24" t="str">
        <f t="shared" si="23"/>
        <v>130</v>
      </c>
    </row>
    <row r="121" spans="1:19" s="19" customFormat="1" ht="14.25" x14ac:dyDescent="0.2">
      <c r="A121" s="27" t="s">
        <v>237</v>
      </c>
      <c r="B121" s="16" t="s">
        <v>238</v>
      </c>
      <c r="C121" s="17">
        <f>C122+C124</f>
        <v>125393.8</v>
      </c>
      <c r="D121" s="17"/>
      <c r="E121" s="17">
        <f>E122+E124</f>
        <v>125393.8</v>
      </c>
      <c r="F121" s="17">
        <f t="shared" ref="F121:I121" si="40">F122+F124</f>
        <v>126350.6</v>
      </c>
      <c r="G121" s="17"/>
      <c r="H121" s="17">
        <f t="shared" ref="H121" si="41">H122+H124</f>
        <v>126350.6</v>
      </c>
      <c r="I121" s="17">
        <f t="shared" si="40"/>
        <v>129240.4</v>
      </c>
      <c r="J121" s="18"/>
      <c r="K121" s="17">
        <f t="shared" ref="K121" si="42">K122+K124</f>
        <v>129240.4</v>
      </c>
      <c r="M121" s="24" t="str">
        <f t="shared" si="17"/>
        <v>1</v>
      </c>
      <c r="N121" s="24" t="str">
        <f t="shared" si="18"/>
        <v>13</v>
      </c>
      <c r="O121" s="24" t="str">
        <f t="shared" si="19"/>
        <v>02</v>
      </c>
      <c r="P121" s="24" t="str">
        <f t="shared" si="20"/>
        <v>000</v>
      </c>
      <c r="Q121" s="24" t="str">
        <f t="shared" si="21"/>
        <v>00</v>
      </c>
      <c r="R121" s="24" t="str">
        <f t="shared" si="22"/>
        <v>0000</v>
      </c>
      <c r="S121" s="24" t="str">
        <f t="shared" si="23"/>
        <v>130</v>
      </c>
    </row>
    <row r="122" spans="1:19" s="15" customFormat="1" ht="25.5" x14ac:dyDescent="0.2">
      <c r="A122" s="9" t="s">
        <v>239</v>
      </c>
      <c r="B122" s="10" t="s">
        <v>240</v>
      </c>
      <c r="C122" s="11">
        <f>C123</f>
        <v>4127.2</v>
      </c>
      <c r="D122" s="11"/>
      <c r="E122" s="11">
        <f>E123</f>
        <v>4127.2</v>
      </c>
      <c r="F122" s="12">
        <f>F123</f>
        <v>4129</v>
      </c>
      <c r="G122" s="12"/>
      <c r="H122" s="12">
        <f>H123</f>
        <v>4129</v>
      </c>
      <c r="I122" s="12">
        <f>I123</f>
        <v>4130.8999999999996</v>
      </c>
      <c r="J122" s="13"/>
      <c r="K122" s="12">
        <f>K123</f>
        <v>4130.8999999999996</v>
      </c>
      <c r="M122" s="24" t="str">
        <f t="shared" si="17"/>
        <v>1</v>
      </c>
      <c r="N122" s="24" t="str">
        <f t="shared" si="18"/>
        <v>13</v>
      </c>
      <c r="O122" s="24" t="str">
        <f t="shared" si="19"/>
        <v>02</v>
      </c>
      <c r="P122" s="24" t="str">
        <f t="shared" si="20"/>
        <v>060</v>
      </c>
      <c r="Q122" s="24" t="str">
        <f t="shared" si="21"/>
        <v>00</v>
      </c>
      <c r="R122" s="24" t="str">
        <f t="shared" si="22"/>
        <v>0000</v>
      </c>
      <c r="S122" s="24" t="str">
        <f t="shared" si="23"/>
        <v>130</v>
      </c>
    </row>
    <row r="123" spans="1:19" s="15" customFormat="1" ht="38.25" x14ac:dyDescent="0.2">
      <c r="A123" s="9" t="s">
        <v>241</v>
      </c>
      <c r="B123" s="10" t="s">
        <v>242</v>
      </c>
      <c r="C123" s="11">
        <v>4127.2</v>
      </c>
      <c r="D123" s="11"/>
      <c r="E123" s="11">
        <v>4127.2</v>
      </c>
      <c r="F123" s="12">
        <v>4129</v>
      </c>
      <c r="G123" s="12"/>
      <c r="H123" s="12">
        <v>4129</v>
      </c>
      <c r="I123" s="12">
        <v>4130.8999999999996</v>
      </c>
      <c r="J123" s="13"/>
      <c r="K123" s="12">
        <v>4130.8999999999996</v>
      </c>
      <c r="M123" s="24" t="str">
        <f t="shared" si="17"/>
        <v>1</v>
      </c>
      <c r="N123" s="24" t="str">
        <f t="shared" si="18"/>
        <v>13</v>
      </c>
      <c r="O123" s="24" t="str">
        <f t="shared" si="19"/>
        <v>02</v>
      </c>
      <c r="P123" s="24" t="str">
        <f t="shared" si="20"/>
        <v>062</v>
      </c>
      <c r="Q123" s="24" t="str">
        <f t="shared" si="21"/>
        <v>02</v>
      </c>
      <c r="R123" s="24" t="str">
        <f t="shared" si="22"/>
        <v>0000</v>
      </c>
      <c r="S123" s="24" t="str">
        <f t="shared" si="23"/>
        <v>130</v>
      </c>
    </row>
    <row r="124" spans="1:19" s="15" customFormat="1" x14ac:dyDescent="0.2">
      <c r="A124" s="9" t="s">
        <v>243</v>
      </c>
      <c r="B124" s="10" t="s">
        <v>244</v>
      </c>
      <c r="C124" s="11">
        <f>C125</f>
        <v>121266.6</v>
      </c>
      <c r="D124" s="11"/>
      <c r="E124" s="11">
        <f>E125</f>
        <v>121266.6</v>
      </c>
      <c r="F124" s="12">
        <f>F125</f>
        <v>122221.6</v>
      </c>
      <c r="G124" s="12"/>
      <c r="H124" s="12">
        <f>H125</f>
        <v>122221.6</v>
      </c>
      <c r="I124" s="12">
        <f>I125</f>
        <v>125109.5</v>
      </c>
      <c r="J124" s="13"/>
      <c r="K124" s="12">
        <f>K125</f>
        <v>125109.5</v>
      </c>
      <c r="M124" s="24" t="str">
        <f t="shared" si="17"/>
        <v>1</v>
      </c>
      <c r="N124" s="24" t="str">
        <f t="shared" si="18"/>
        <v>13</v>
      </c>
      <c r="O124" s="24" t="str">
        <f t="shared" si="19"/>
        <v>02</v>
      </c>
      <c r="P124" s="24" t="str">
        <f t="shared" si="20"/>
        <v>990</v>
      </c>
      <c r="Q124" s="24" t="str">
        <f t="shared" si="21"/>
        <v>00</v>
      </c>
      <c r="R124" s="24" t="str">
        <f t="shared" si="22"/>
        <v>0000</v>
      </c>
      <c r="S124" s="24" t="str">
        <f t="shared" si="23"/>
        <v>130</v>
      </c>
    </row>
    <row r="125" spans="1:19" s="15" customFormat="1" ht="25.5" x14ac:dyDescent="0.2">
      <c r="A125" s="9" t="s">
        <v>245</v>
      </c>
      <c r="B125" s="10" t="s">
        <v>246</v>
      </c>
      <c r="C125" s="11">
        <v>121266.6</v>
      </c>
      <c r="D125" s="11"/>
      <c r="E125" s="11">
        <v>121266.6</v>
      </c>
      <c r="F125" s="12">
        <v>122221.6</v>
      </c>
      <c r="G125" s="12"/>
      <c r="H125" s="12">
        <v>122221.6</v>
      </c>
      <c r="I125" s="12">
        <v>125109.5</v>
      </c>
      <c r="J125" s="13"/>
      <c r="K125" s="12">
        <v>125109.5</v>
      </c>
      <c r="M125" s="24" t="str">
        <f t="shared" si="17"/>
        <v>1</v>
      </c>
      <c r="N125" s="24" t="str">
        <f t="shared" si="18"/>
        <v>13</v>
      </c>
      <c r="O125" s="24" t="str">
        <f t="shared" si="19"/>
        <v>02</v>
      </c>
      <c r="P125" s="24" t="str">
        <f t="shared" si="20"/>
        <v>992</v>
      </c>
      <c r="Q125" s="24" t="str">
        <f t="shared" si="21"/>
        <v>02</v>
      </c>
      <c r="R125" s="24" t="str">
        <f t="shared" si="22"/>
        <v>0000</v>
      </c>
      <c r="S125" s="24" t="str">
        <f t="shared" si="23"/>
        <v>130</v>
      </c>
    </row>
    <row r="126" spans="1:19" s="19" customFormat="1" ht="25.5" x14ac:dyDescent="0.2">
      <c r="A126" s="27" t="s">
        <v>247</v>
      </c>
      <c r="B126" s="16" t="s">
        <v>248</v>
      </c>
      <c r="C126" s="17">
        <f>C127+C129</f>
        <v>29096.6</v>
      </c>
      <c r="D126" s="17"/>
      <c r="E126" s="17">
        <f>E127+E129</f>
        <v>29096.6</v>
      </c>
      <c r="F126" s="17">
        <f t="shared" ref="F126:I126" si="43">F127+F129</f>
        <v>6513.6</v>
      </c>
      <c r="G126" s="17"/>
      <c r="H126" s="17">
        <f t="shared" ref="H126" si="44">H127+H129</f>
        <v>6513.6</v>
      </c>
      <c r="I126" s="17">
        <f t="shared" si="43"/>
        <v>6107.8</v>
      </c>
      <c r="J126" s="18"/>
      <c r="K126" s="17">
        <f t="shared" ref="K126" si="45">K127+K129</f>
        <v>6107.8</v>
      </c>
      <c r="M126" s="24" t="str">
        <f t="shared" si="17"/>
        <v>1</v>
      </c>
      <c r="N126" s="24" t="str">
        <f t="shared" si="18"/>
        <v>14</v>
      </c>
      <c r="O126" s="24" t="str">
        <f t="shared" si="19"/>
        <v>00</v>
      </c>
      <c r="P126" s="24" t="str">
        <f t="shared" si="20"/>
        <v>000</v>
      </c>
      <c r="Q126" s="24" t="str">
        <f t="shared" si="21"/>
        <v>00</v>
      </c>
      <c r="R126" s="24" t="str">
        <f t="shared" si="22"/>
        <v>0000</v>
      </c>
      <c r="S126" s="24" t="str">
        <f t="shared" si="23"/>
        <v>000</v>
      </c>
    </row>
    <row r="127" spans="1:19" s="19" customFormat="1" ht="14.25" x14ac:dyDescent="0.2">
      <c r="A127" s="27" t="s">
        <v>249</v>
      </c>
      <c r="B127" s="16" t="s">
        <v>250</v>
      </c>
      <c r="C127" s="17">
        <f>C128</f>
        <v>22338</v>
      </c>
      <c r="D127" s="17"/>
      <c r="E127" s="17">
        <f>E128</f>
        <v>22338</v>
      </c>
      <c r="F127" s="17">
        <f t="shared" ref="F127:K127" si="46">F128</f>
        <v>0</v>
      </c>
      <c r="G127" s="17"/>
      <c r="H127" s="17">
        <f t="shared" si="46"/>
        <v>0</v>
      </c>
      <c r="I127" s="17">
        <f t="shared" si="46"/>
        <v>0</v>
      </c>
      <c r="J127" s="18"/>
      <c r="K127" s="17">
        <f t="shared" si="46"/>
        <v>0</v>
      </c>
      <c r="M127" s="24" t="str">
        <f t="shared" si="17"/>
        <v>1</v>
      </c>
      <c r="N127" s="24" t="str">
        <f t="shared" si="18"/>
        <v>14</v>
      </c>
      <c r="O127" s="24" t="str">
        <f t="shared" si="19"/>
        <v>01</v>
      </c>
      <c r="P127" s="24" t="str">
        <f t="shared" si="20"/>
        <v>000</v>
      </c>
      <c r="Q127" s="24" t="str">
        <f t="shared" si="21"/>
        <v>00</v>
      </c>
      <c r="R127" s="24" t="str">
        <f t="shared" si="22"/>
        <v>0000</v>
      </c>
      <c r="S127" s="24" t="str">
        <f t="shared" si="23"/>
        <v>410</v>
      </c>
    </row>
    <row r="128" spans="1:19" s="15" customFormat="1" ht="25.5" x14ac:dyDescent="0.2">
      <c r="A128" s="9" t="s">
        <v>251</v>
      </c>
      <c r="B128" s="10" t="s">
        <v>252</v>
      </c>
      <c r="C128" s="11">
        <v>22338</v>
      </c>
      <c r="D128" s="11"/>
      <c r="E128" s="11">
        <v>22338</v>
      </c>
      <c r="F128" s="12">
        <v>0</v>
      </c>
      <c r="G128" s="12"/>
      <c r="H128" s="12">
        <v>0</v>
      </c>
      <c r="I128" s="12">
        <v>0</v>
      </c>
      <c r="J128" s="13"/>
      <c r="K128" s="12">
        <v>0</v>
      </c>
      <c r="M128" s="24" t="str">
        <f t="shared" si="17"/>
        <v>1</v>
      </c>
      <c r="N128" s="24" t="str">
        <f t="shared" si="18"/>
        <v>14</v>
      </c>
      <c r="O128" s="24" t="str">
        <f t="shared" si="19"/>
        <v>01</v>
      </c>
      <c r="P128" s="24" t="str">
        <f t="shared" si="20"/>
        <v>020</v>
      </c>
      <c r="Q128" s="24" t="str">
        <f t="shared" si="21"/>
        <v>02</v>
      </c>
      <c r="R128" s="24" t="str">
        <f t="shared" si="22"/>
        <v>0000</v>
      </c>
      <c r="S128" s="24" t="str">
        <f t="shared" si="23"/>
        <v>410</v>
      </c>
    </row>
    <row r="129" spans="1:19" s="19" customFormat="1" ht="76.5" x14ac:dyDescent="0.2">
      <c r="A129" s="27" t="s">
        <v>253</v>
      </c>
      <c r="B129" s="16" t="s">
        <v>254</v>
      </c>
      <c r="C129" s="17">
        <f>C130+C132</f>
        <v>6758.6</v>
      </c>
      <c r="D129" s="17"/>
      <c r="E129" s="17">
        <f>E130+E132</f>
        <v>6758.6</v>
      </c>
      <c r="F129" s="17">
        <f t="shared" ref="F129:I129" si="47">F130+F132</f>
        <v>6513.6</v>
      </c>
      <c r="G129" s="17"/>
      <c r="H129" s="17">
        <f t="shared" ref="H129" si="48">H130+H132</f>
        <v>6513.6</v>
      </c>
      <c r="I129" s="17">
        <f t="shared" si="47"/>
        <v>6107.8</v>
      </c>
      <c r="J129" s="18"/>
      <c r="K129" s="17">
        <f t="shared" ref="K129" si="49">K130+K132</f>
        <v>6107.8</v>
      </c>
      <c r="M129" s="24" t="str">
        <f t="shared" si="17"/>
        <v>1</v>
      </c>
      <c r="N129" s="24" t="str">
        <f t="shared" si="18"/>
        <v>14</v>
      </c>
      <c r="O129" s="24" t="str">
        <f t="shared" si="19"/>
        <v>02</v>
      </c>
      <c r="P129" s="24" t="str">
        <f t="shared" si="20"/>
        <v>000</v>
      </c>
      <c r="Q129" s="24" t="str">
        <f t="shared" si="21"/>
        <v>00</v>
      </c>
      <c r="R129" s="24" t="str">
        <f t="shared" si="22"/>
        <v>0000</v>
      </c>
      <c r="S129" s="24" t="str">
        <f t="shared" si="23"/>
        <v>000</v>
      </c>
    </row>
    <row r="130" spans="1:19" s="15" customFormat="1" ht="102" x14ac:dyDescent="0.2">
      <c r="A130" s="9" t="s">
        <v>255</v>
      </c>
      <c r="B130" s="10" t="s">
        <v>256</v>
      </c>
      <c r="C130" s="11">
        <f>C131</f>
        <v>6748</v>
      </c>
      <c r="D130" s="11"/>
      <c r="E130" s="11">
        <f>E131</f>
        <v>6748</v>
      </c>
      <c r="F130" s="11">
        <f t="shared" ref="F130:K130" si="50">F131</f>
        <v>6500</v>
      </c>
      <c r="G130" s="11"/>
      <c r="H130" s="11">
        <f t="shared" si="50"/>
        <v>6500</v>
      </c>
      <c r="I130" s="11">
        <f t="shared" si="50"/>
        <v>6100</v>
      </c>
      <c r="J130" s="13"/>
      <c r="K130" s="11">
        <f t="shared" si="50"/>
        <v>6100</v>
      </c>
      <c r="M130" s="24" t="str">
        <f t="shared" si="17"/>
        <v>1</v>
      </c>
      <c r="N130" s="24" t="str">
        <f t="shared" si="18"/>
        <v>14</v>
      </c>
      <c r="O130" s="24" t="str">
        <f t="shared" si="19"/>
        <v>02</v>
      </c>
      <c r="P130" s="24" t="str">
        <f t="shared" si="20"/>
        <v>020</v>
      </c>
      <c r="Q130" s="24" t="str">
        <f t="shared" si="21"/>
        <v>02</v>
      </c>
      <c r="R130" s="24" t="str">
        <f t="shared" si="22"/>
        <v>0000</v>
      </c>
      <c r="S130" s="24" t="str">
        <f t="shared" si="23"/>
        <v>410</v>
      </c>
    </row>
    <row r="131" spans="1:19" s="15" customFormat="1" ht="102" x14ac:dyDescent="0.2">
      <c r="A131" s="9" t="s">
        <v>257</v>
      </c>
      <c r="B131" s="10" t="s">
        <v>258</v>
      </c>
      <c r="C131" s="11">
        <v>6748</v>
      </c>
      <c r="D131" s="11"/>
      <c r="E131" s="11">
        <v>6748</v>
      </c>
      <c r="F131" s="12">
        <v>6500</v>
      </c>
      <c r="G131" s="12"/>
      <c r="H131" s="12">
        <v>6500</v>
      </c>
      <c r="I131" s="12">
        <v>6100</v>
      </c>
      <c r="J131" s="13"/>
      <c r="K131" s="12">
        <v>6100</v>
      </c>
      <c r="M131" s="24" t="str">
        <f t="shared" si="17"/>
        <v>1</v>
      </c>
      <c r="N131" s="24" t="str">
        <f t="shared" si="18"/>
        <v>14</v>
      </c>
      <c r="O131" s="24" t="str">
        <f t="shared" si="19"/>
        <v>02</v>
      </c>
      <c r="P131" s="24" t="str">
        <f t="shared" si="20"/>
        <v>023</v>
      </c>
      <c r="Q131" s="24" t="str">
        <f t="shared" si="21"/>
        <v>02</v>
      </c>
      <c r="R131" s="24" t="str">
        <f t="shared" si="22"/>
        <v>0000</v>
      </c>
      <c r="S131" s="24" t="str">
        <f t="shared" si="23"/>
        <v>410</v>
      </c>
    </row>
    <row r="132" spans="1:19" s="15" customFormat="1" ht="102" x14ac:dyDescent="0.2">
      <c r="A132" s="9" t="s">
        <v>259</v>
      </c>
      <c r="B132" s="10" t="s">
        <v>260</v>
      </c>
      <c r="C132" s="11">
        <f>C133+C134</f>
        <v>10.6</v>
      </c>
      <c r="D132" s="11"/>
      <c r="E132" s="11">
        <f>E133+E134</f>
        <v>10.6</v>
      </c>
      <c r="F132" s="11">
        <f t="shared" ref="F132:I132" si="51">F133+F134</f>
        <v>13.6</v>
      </c>
      <c r="G132" s="11"/>
      <c r="H132" s="11">
        <f t="shared" ref="H132" si="52">H133+H134</f>
        <v>13.6</v>
      </c>
      <c r="I132" s="11">
        <f t="shared" si="51"/>
        <v>7.8000000000000007</v>
      </c>
      <c r="J132" s="13"/>
      <c r="K132" s="11">
        <f t="shared" ref="K132" si="53">K133+K134</f>
        <v>7.8000000000000007</v>
      </c>
      <c r="M132" s="24" t="str">
        <f t="shared" si="17"/>
        <v>1</v>
      </c>
      <c r="N132" s="24" t="str">
        <f t="shared" si="18"/>
        <v>14</v>
      </c>
      <c r="O132" s="24" t="str">
        <f t="shared" si="19"/>
        <v>02</v>
      </c>
      <c r="P132" s="24" t="str">
        <f t="shared" si="20"/>
        <v>020</v>
      </c>
      <c r="Q132" s="24" t="str">
        <f t="shared" si="21"/>
        <v>02</v>
      </c>
      <c r="R132" s="24" t="str">
        <f t="shared" si="22"/>
        <v>0000</v>
      </c>
      <c r="S132" s="24" t="str">
        <f t="shared" si="23"/>
        <v>440</v>
      </c>
    </row>
    <row r="133" spans="1:19" s="15" customFormat="1" ht="89.25" x14ac:dyDescent="0.2">
      <c r="A133" s="9" t="s">
        <v>261</v>
      </c>
      <c r="B133" s="10" t="s">
        <v>262</v>
      </c>
      <c r="C133" s="11">
        <v>8.6999999999999993</v>
      </c>
      <c r="D133" s="11"/>
      <c r="E133" s="11">
        <v>8.6999999999999993</v>
      </c>
      <c r="F133" s="12">
        <v>11.7</v>
      </c>
      <c r="G133" s="12"/>
      <c r="H133" s="12">
        <v>11.7</v>
      </c>
      <c r="I133" s="12">
        <v>5.9</v>
      </c>
      <c r="J133" s="13"/>
      <c r="K133" s="12">
        <v>5.9</v>
      </c>
      <c r="M133" s="24" t="str">
        <f t="shared" si="17"/>
        <v>1</v>
      </c>
      <c r="N133" s="24" t="str">
        <f t="shared" si="18"/>
        <v>14</v>
      </c>
      <c r="O133" s="24" t="str">
        <f t="shared" si="19"/>
        <v>02</v>
      </c>
      <c r="P133" s="24" t="str">
        <f t="shared" si="20"/>
        <v>022</v>
      </c>
      <c r="Q133" s="24" t="str">
        <f t="shared" si="21"/>
        <v>02</v>
      </c>
      <c r="R133" s="24" t="str">
        <f t="shared" si="22"/>
        <v>0000</v>
      </c>
      <c r="S133" s="24" t="str">
        <f t="shared" si="23"/>
        <v>440</v>
      </c>
    </row>
    <row r="134" spans="1:19" s="15" customFormat="1" ht="102" x14ac:dyDescent="0.2">
      <c r="A134" s="9" t="s">
        <v>263</v>
      </c>
      <c r="B134" s="10" t="s">
        <v>264</v>
      </c>
      <c r="C134" s="11">
        <v>1.9</v>
      </c>
      <c r="D134" s="11"/>
      <c r="E134" s="11">
        <v>1.9</v>
      </c>
      <c r="F134" s="12">
        <v>1.9</v>
      </c>
      <c r="G134" s="12"/>
      <c r="H134" s="12">
        <v>1.9</v>
      </c>
      <c r="I134" s="12">
        <v>1.9</v>
      </c>
      <c r="J134" s="13"/>
      <c r="K134" s="12">
        <v>1.9</v>
      </c>
      <c r="M134" s="24" t="str">
        <f t="shared" si="17"/>
        <v>1</v>
      </c>
      <c r="N134" s="24" t="str">
        <f t="shared" si="18"/>
        <v>14</v>
      </c>
      <c r="O134" s="24" t="str">
        <f t="shared" si="19"/>
        <v>02</v>
      </c>
      <c r="P134" s="24" t="str">
        <f t="shared" si="20"/>
        <v>023</v>
      </c>
      <c r="Q134" s="24" t="str">
        <f t="shared" si="21"/>
        <v>02</v>
      </c>
      <c r="R134" s="24" t="str">
        <f t="shared" si="22"/>
        <v>0000</v>
      </c>
      <c r="S134" s="24" t="str">
        <f t="shared" si="23"/>
        <v>440</v>
      </c>
    </row>
    <row r="135" spans="1:19" s="19" customFormat="1" ht="14.25" x14ac:dyDescent="0.2">
      <c r="A135" s="27" t="s">
        <v>265</v>
      </c>
      <c r="B135" s="16" t="s">
        <v>266</v>
      </c>
      <c r="C135" s="17">
        <f t="shared" ref="C135:K136" si="54">C136</f>
        <v>11419.1</v>
      </c>
      <c r="D135" s="17"/>
      <c r="E135" s="17">
        <f t="shared" si="54"/>
        <v>11419.1</v>
      </c>
      <c r="F135" s="20">
        <f t="shared" si="54"/>
        <v>14837.7</v>
      </c>
      <c r="G135" s="20"/>
      <c r="H135" s="20">
        <f t="shared" si="54"/>
        <v>14837.7</v>
      </c>
      <c r="I135" s="20">
        <f t="shared" si="54"/>
        <v>12590.2</v>
      </c>
      <c r="J135" s="18"/>
      <c r="K135" s="20">
        <f t="shared" si="54"/>
        <v>12590.2</v>
      </c>
      <c r="M135" s="24" t="str">
        <f t="shared" ref="M135:M198" si="55">LEFT(A135,1)</f>
        <v>1</v>
      </c>
      <c r="N135" s="24" t="str">
        <f t="shared" ref="N135:N198" si="56">MID(A135,3,2)</f>
        <v>15</v>
      </c>
      <c r="O135" s="24" t="str">
        <f t="shared" ref="O135:O198" si="57">MID(A135,6,2)</f>
        <v>00</v>
      </c>
      <c r="P135" s="24" t="str">
        <f t="shared" ref="P135:P198" si="58">MID(A135,9,3)</f>
        <v>000</v>
      </c>
      <c r="Q135" s="24" t="str">
        <f t="shared" ref="Q135:Q198" si="59">MID(A135,13,2)</f>
        <v>00</v>
      </c>
      <c r="R135" s="24" t="str">
        <f t="shared" ref="R135:R198" si="60">MID(A135,16,4)</f>
        <v>0000</v>
      </c>
      <c r="S135" s="24" t="str">
        <f t="shared" ref="S135:S198" si="61">RIGHT(A135,3)</f>
        <v>000</v>
      </c>
    </row>
    <row r="136" spans="1:19" s="19" customFormat="1" ht="38.25" x14ac:dyDescent="0.2">
      <c r="A136" s="27" t="s">
        <v>267</v>
      </c>
      <c r="B136" s="16" t="s">
        <v>268</v>
      </c>
      <c r="C136" s="17">
        <f t="shared" si="54"/>
        <v>11419.1</v>
      </c>
      <c r="D136" s="17"/>
      <c r="E136" s="17">
        <f t="shared" si="54"/>
        <v>11419.1</v>
      </c>
      <c r="F136" s="20">
        <f t="shared" si="54"/>
        <v>14837.7</v>
      </c>
      <c r="G136" s="20"/>
      <c r="H136" s="20">
        <f t="shared" si="54"/>
        <v>14837.7</v>
      </c>
      <c r="I136" s="20">
        <f t="shared" si="54"/>
        <v>12590.2</v>
      </c>
      <c r="J136" s="18"/>
      <c r="K136" s="20">
        <f t="shared" si="54"/>
        <v>12590.2</v>
      </c>
      <c r="M136" s="24" t="str">
        <f t="shared" si="55"/>
        <v>1</v>
      </c>
      <c r="N136" s="24" t="str">
        <f t="shared" si="56"/>
        <v>15</v>
      </c>
      <c r="O136" s="24" t="str">
        <f t="shared" si="57"/>
        <v>02</v>
      </c>
      <c r="P136" s="24" t="str">
        <f t="shared" si="58"/>
        <v>000</v>
      </c>
      <c r="Q136" s="24" t="str">
        <f t="shared" si="59"/>
        <v>00</v>
      </c>
      <c r="R136" s="24" t="str">
        <f t="shared" si="60"/>
        <v>0000</v>
      </c>
      <c r="S136" s="24" t="str">
        <f t="shared" si="61"/>
        <v>140</v>
      </c>
    </row>
    <row r="137" spans="1:19" s="15" customFormat="1" ht="38.25" x14ac:dyDescent="0.2">
      <c r="A137" s="9" t="s">
        <v>269</v>
      </c>
      <c r="B137" s="10" t="s">
        <v>270</v>
      </c>
      <c r="C137" s="11">
        <v>11419.1</v>
      </c>
      <c r="D137" s="11"/>
      <c r="E137" s="11">
        <v>11419.1</v>
      </c>
      <c r="F137" s="12">
        <v>14837.7</v>
      </c>
      <c r="G137" s="12"/>
      <c r="H137" s="12">
        <v>14837.7</v>
      </c>
      <c r="I137" s="12">
        <v>12590.2</v>
      </c>
      <c r="J137" s="13"/>
      <c r="K137" s="12">
        <v>12590.2</v>
      </c>
      <c r="M137" s="24" t="str">
        <f t="shared" si="55"/>
        <v>1</v>
      </c>
      <c r="N137" s="24" t="str">
        <f t="shared" si="56"/>
        <v>15</v>
      </c>
      <c r="O137" s="24" t="str">
        <f t="shared" si="57"/>
        <v>02</v>
      </c>
      <c r="P137" s="24" t="str">
        <f t="shared" si="58"/>
        <v>020</v>
      </c>
      <c r="Q137" s="24" t="str">
        <f t="shared" si="59"/>
        <v>02</v>
      </c>
      <c r="R137" s="24" t="str">
        <f t="shared" si="60"/>
        <v>0000</v>
      </c>
      <c r="S137" s="24" t="str">
        <f t="shared" si="61"/>
        <v>140</v>
      </c>
    </row>
    <row r="138" spans="1:19" s="19" customFormat="1" ht="14.25" x14ac:dyDescent="0.2">
      <c r="A138" s="27" t="s">
        <v>271</v>
      </c>
      <c r="B138" s="16" t="s">
        <v>272</v>
      </c>
      <c r="C138" s="20">
        <f>C139+C147+C156+C165</f>
        <v>2089671.1</v>
      </c>
      <c r="D138" s="20"/>
      <c r="E138" s="20">
        <f>E139+E147+E156+E165</f>
        <v>2089671.1</v>
      </c>
      <c r="F138" s="20">
        <f>F139+F147+F156+F165</f>
        <v>2129025.9</v>
      </c>
      <c r="G138" s="20"/>
      <c r="H138" s="20">
        <f>H139+H147+H156+H165</f>
        <v>2129025.9</v>
      </c>
      <c r="I138" s="20">
        <f>I139+I147+I156+I165</f>
        <v>2170782</v>
      </c>
      <c r="J138" s="18"/>
      <c r="K138" s="20">
        <f>K139+K147+K156+K165</f>
        <v>2170782</v>
      </c>
      <c r="M138" s="24" t="str">
        <f t="shared" si="55"/>
        <v>1</v>
      </c>
      <c r="N138" s="24" t="str">
        <f t="shared" si="56"/>
        <v>16</v>
      </c>
      <c r="O138" s="24" t="str">
        <f t="shared" si="57"/>
        <v>00</v>
      </c>
      <c r="P138" s="24" t="str">
        <f t="shared" si="58"/>
        <v>000</v>
      </c>
      <c r="Q138" s="24" t="str">
        <f t="shared" si="59"/>
        <v>00</v>
      </c>
      <c r="R138" s="24" t="str">
        <f t="shared" si="60"/>
        <v>0000</v>
      </c>
      <c r="S138" s="24" t="str">
        <f t="shared" si="61"/>
        <v>000</v>
      </c>
    </row>
    <row r="139" spans="1:19" s="19" customFormat="1" ht="38.25" x14ac:dyDescent="0.2">
      <c r="A139" s="27" t="s">
        <v>273</v>
      </c>
      <c r="B139" s="16" t="s">
        <v>274</v>
      </c>
      <c r="C139" s="17">
        <f>C140+C144</f>
        <v>970412.5</v>
      </c>
      <c r="D139" s="17"/>
      <c r="E139" s="17">
        <f>E140+E144</f>
        <v>970412.5</v>
      </c>
      <c r="F139" s="17">
        <f>F140+F144</f>
        <v>970383</v>
      </c>
      <c r="G139" s="17"/>
      <c r="H139" s="17">
        <f>H140+H144</f>
        <v>970383</v>
      </c>
      <c r="I139" s="17">
        <f>I140+I144</f>
        <v>970382.5</v>
      </c>
      <c r="J139" s="18"/>
      <c r="K139" s="17">
        <f>K140+K144</f>
        <v>970382.5</v>
      </c>
      <c r="M139" s="24" t="str">
        <f t="shared" si="55"/>
        <v>1</v>
      </c>
      <c r="N139" s="24" t="str">
        <f t="shared" si="56"/>
        <v>16</v>
      </c>
      <c r="O139" s="24" t="str">
        <f t="shared" si="57"/>
        <v>01</v>
      </c>
      <c r="P139" s="24" t="str">
        <f t="shared" si="58"/>
        <v>000</v>
      </c>
      <c r="Q139" s="24" t="str">
        <f t="shared" si="59"/>
        <v>01</v>
      </c>
      <c r="R139" s="24" t="str">
        <f t="shared" si="60"/>
        <v>0000</v>
      </c>
      <c r="S139" s="24" t="str">
        <f t="shared" si="61"/>
        <v>140</v>
      </c>
    </row>
    <row r="140" spans="1:19" s="15" customFormat="1" ht="51" x14ac:dyDescent="0.2">
      <c r="A140" s="9" t="s">
        <v>275</v>
      </c>
      <c r="B140" s="10" t="s">
        <v>276</v>
      </c>
      <c r="C140" s="11">
        <f>C141+C142+C143</f>
        <v>969203.5</v>
      </c>
      <c r="D140" s="11"/>
      <c r="E140" s="11">
        <f>E141+E142+E143</f>
        <v>969203.5</v>
      </c>
      <c r="F140" s="11">
        <f>F141+F142+F143</f>
        <v>969174</v>
      </c>
      <c r="G140" s="11"/>
      <c r="H140" s="11">
        <f>H141+H142+H143</f>
        <v>969174</v>
      </c>
      <c r="I140" s="11">
        <f>I141+I142+I143</f>
        <v>969173.5</v>
      </c>
      <c r="J140" s="13"/>
      <c r="K140" s="11">
        <f>K141+K142+K143</f>
        <v>969173.5</v>
      </c>
      <c r="M140" s="24" t="str">
        <f t="shared" si="55"/>
        <v>1</v>
      </c>
      <c r="N140" s="24" t="str">
        <f t="shared" si="56"/>
        <v>16</v>
      </c>
      <c r="O140" s="24" t="str">
        <f t="shared" si="57"/>
        <v>01</v>
      </c>
      <c r="P140" s="24" t="str">
        <f t="shared" si="58"/>
        <v>120</v>
      </c>
      <c r="Q140" s="24" t="str">
        <f t="shared" si="59"/>
        <v>01</v>
      </c>
      <c r="R140" s="24" t="str">
        <f t="shared" si="60"/>
        <v>0000</v>
      </c>
      <c r="S140" s="24" t="str">
        <f t="shared" si="61"/>
        <v>140</v>
      </c>
    </row>
    <row r="141" spans="1:19" s="15" customFormat="1" ht="76.5" x14ac:dyDescent="0.2">
      <c r="A141" s="9" t="s">
        <v>277</v>
      </c>
      <c r="B141" s="10" t="s">
        <v>278</v>
      </c>
      <c r="C141" s="11">
        <v>966300</v>
      </c>
      <c r="D141" s="11"/>
      <c r="E141" s="11">
        <v>966300</v>
      </c>
      <c r="F141" s="12">
        <v>966300</v>
      </c>
      <c r="G141" s="12"/>
      <c r="H141" s="12">
        <v>966300</v>
      </c>
      <c r="I141" s="12">
        <v>966300</v>
      </c>
      <c r="J141" s="13"/>
      <c r="K141" s="12">
        <v>966300</v>
      </c>
      <c r="M141" s="24" t="str">
        <f t="shared" si="55"/>
        <v>1</v>
      </c>
      <c r="N141" s="24" t="str">
        <f t="shared" si="56"/>
        <v>16</v>
      </c>
      <c r="O141" s="24" t="str">
        <f t="shared" si="57"/>
        <v>01</v>
      </c>
      <c r="P141" s="24" t="str">
        <f t="shared" si="58"/>
        <v>121</v>
      </c>
      <c r="Q141" s="24" t="str">
        <f t="shared" si="59"/>
        <v>01</v>
      </c>
      <c r="R141" s="24" t="str">
        <f t="shared" si="60"/>
        <v>0000</v>
      </c>
      <c r="S141" s="24" t="str">
        <f t="shared" si="61"/>
        <v>140</v>
      </c>
    </row>
    <row r="142" spans="1:19" s="15" customFormat="1" ht="89.25" x14ac:dyDescent="0.2">
      <c r="A142" s="9" t="s">
        <v>279</v>
      </c>
      <c r="B142" s="10" t="s">
        <v>280</v>
      </c>
      <c r="C142" s="11">
        <v>144.30000000000001</v>
      </c>
      <c r="D142" s="11"/>
      <c r="E142" s="11">
        <v>144.30000000000001</v>
      </c>
      <c r="F142" s="12">
        <v>114.8</v>
      </c>
      <c r="G142" s="12"/>
      <c r="H142" s="12">
        <v>114.8</v>
      </c>
      <c r="I142" s="12">
        <v>114.3</v>
      </c>
      <c r="J142" s="13"/>
      <c r="K142" s="12">
        <v>114.3</v>
      </c>
      <c r="M142" s="24" t="str">
        <f t="shared" si="55"/>
        <v>1</v>
      </c>
      <c r="N142" s="24" t="str">
        <f t="shared" si="56"/>
        <v>16</v>
      </c>
      <c r="O142" s="24" t="str">
        <f t="shared" si="57"/>
        <v>01</v>
      </c>
      <c r="P142" s="24" t="str">
        <f t="shared" si="58"/>
        <v>122</v>
      </c>
      <c r="Q142" s="24" t="str">
        <f t="shared" si="59"/>
        <v>01</v>
      </c>
      <c r="R142" s="24" t="str">
        <f t="shared" si="60"/>
        <v>0000</v>
      </c>
      <c r="S142" s="24" t="str">
        <f t="shared" si="61"/>
        <v>140</v>
      </c>
    </row>
    <row r="143" spans="1:19" s="15" customFormat="1" ht="76.5" x14ac:dyDescent="0.2">
      <c r="A143" s="9" t="s">
        <v>281</v>
      </c>
      <c r="B143" s="10" t="s">
        <v>282</v>
      </c>
      <c r="C143" s="11">
        <v>2759.2</v>
      </c>
      <c r="D143" s="11"/>
      <c r="E143" s="11">
        <v>2759.2</v>
      </c>
      <c r="F143" s="12">
        <v>2759.2</v>
      </c>
      <c r="G143" s="12"/>
      <c r="H143" s="12">
        <v>2759.2</v>
      </c>
      <c r="I143" s="12">
        <v>2759.2</v>
      </c>
      <c r="J143" s="13"/>
      <c r="K143" s="12">
        <v>2759.2</v>
      </c>
      <c r="M143" s="24" t="str">
        <f t="shared" si="55"/>
        <v>1</v>
      </c>
      <c r="N143" s="24" t="str">
        <f t="shared" si="56"/>
        <v>16</v>
      </c>
      <c r="O143" s="24" t="str">
        <f t="shared" si="57"/>
        <v>01</v>
      </c>
      <c r="P143" s="24" t="str">
        <f t="shared" si="58"/>
        <v>123</v>
      </c>
      <c r="Q143" s="24" t="str">
        <f t="shared" si="59"/>
        <v>01</v>
      </c>
      <c r="R143" s="24" t="str">
        <f t="shared" si="60"/>
        <v>0000</v>
      </c>
      <c r="S143" s="24" t="str">
        <f t="shared" si="61"/>
        <v>140</v>
      </c>
    </row>
    <row r="144" spans="1:19" s="15" customFormat="1" ht="63.75" x14ac:dyDescent="0.2">
      <c r="A144" s="9" t="s">
        <v>283</v>
      </c>
      <c r="B144" s="10" t="s">
        <v>284</v>
      </c>
      <c r="C144" s="11">
        <f>C145+C146</f>
        <v>1209</v>
      </c>
      <c r="D144" s="11"/>
      <c r="E144" s="11">
        <f>E145+E146</f>
        <v>1209</v>
      </c>
      <c r="F144" s="11">
        <f>F145+F146</f>
        <v>1209</v>
      </c>
      <c r="G144" s="11"/>
      <c r="H144" s="11">
        <f>H145+H146</f>
        <v>1209</v>
      </c>
      <c r="I144" s="11">
        <f>I145+I146</f>
        <v>1209</v>
      </c>
      <c r="J144" s="13"/>
      <c r="K144" s="11">
        <f>K145+K146</f>
        <v>1209</v>
      </c>
      <c r="M144" s="24" t="str">
        <f t="shared" si="55"/>
        <v>1</v>
      </c>
      <c r="N144" s="24" t="str">
        <f t="shared" si="56"/>
        <v>16</v>
      </c>
      <c r="O144" s="24" t="str">
        <f t="shared" si="57"/>
        <v>01</v>
      </c>
      <c r="P144" s="24" t="str">
        <f t="shared" si="58"/>
        <v>150</v>
      </c>
      <c r="Q144" s="24" t="str">
        <f t="shared" si="59"/>
        <v>01</v>
      </c>
      <c r="R144" s="24" t="str">
        <f t="shared" si="60"/>
        <v>0000</v>
      </c>
      <c r="S144" s="24" t="str">
        <f t="shared" si="61"/>
        <v>140</v>
      </c>
    </row>
    <row r="145" spans="1:19" s="15" customFormat="1" ht="114.75" x14ac:dyDescent="0.2">
      <c r="A145" s="9" t="s">
        <v>285</v>
      </c>
      <c r="B145" s="10" t="s">
        <v>286</v>
      </c>
      <c r="C145" s="11">
        <v>200</v>
      </c>
      <c r="D145" s="11"/>
      <c r="E145" s="11">
        <v>200</v>
      </c>
      <c r="F145" s="12">
        <v>200</v>
      </c>
      <c r="G145" s="12"/>
      <c r="H145" s="12">
        <v>200</v>
      </c>
      <c r="I145" s="12">
        <v>200</v>
      </c>
      <c r="J145" s="13"/>
      <c r="K145" s="12">
        <v>200</v>
      </c>
      <c r="M145" s="24" t="str">
        <f t="shared" si="55"/>
        <v>1</v>
      </c>
      <c r="N145" s="24" t="str">
        <f t="shared" si="56"/>
        <v>16</v>
      </c>
      <c r="O145" s="24" t="str">
        <f t="shared" si="57"/>
        <v>01</v>
      </c>
      <c r="P145" s="24" t="str">
        <f t="shared" si="58"/>
        <v>152</v>
      </c>
      <c r="Q145" s="24" t="str">
        <f t="shared" si="59"/>
        <v>01</v>
      </c>
      <c r="R145" s="24" t="str">
        <f t="shared" si="60"/>
        <v>0000</v>
      </c>
      <c r="S145" s="24" t="str">
        <f t="shared" si="61"/>
        <v>140</v>
      </c>
    </row>
    <row r="146" spans="1:19" s="15" customFormat="1" ht="102" x14ac:dyDescent="0.2">
      <c r="A146" s="9" t="s">
        <v>287</v>
      </c>
      <c r="B146" s="10" t="s">
        <v>288</v>
      </c>
      <c r="C146" s="11">
        <v>1009</v>
      </c>
      <c r="D146" s="11"/>
      <c r="E146" s="11">
        <v>1009</v>
      </c>
      <c r="F146" s="12">
        <v>1009</v>
      </c>
      <c r="G146" s="12"/>
      <c r="H146" s="12">
        <v>1009</v>
      </c>
      <c r="I146" s="12">
        <v>1009</v>
      </c>
      <c r="J146" s="13"/>
      <c r="K146" s="12">
        <v>1009</v>
      </c>
      <c r="M146" s="24" t="str">
        <f t="shared" si="55"/>
        <v>1</v>
      </c>
      <c r="N146" s="24" t="str">
        <f t="shared" si="56"/>
        <v>16</v>
      </c>
      <c r="O146" s="24" t="str">
        <f t="shared" si="57"/>
        <v>01</v>
      </c>
      <c r="P146" s="24" t="str">
        <f t="shared" si="58"/>
        <v>153</v>
      </c>
      <c r="Q146" s="24" t="str">
        <f t="shared" si="59"/>
        <v>01</v>
      </c>
      <c r="R146" s="24" t="str">
        <f t="shared" si="60"/>
        <v>0000</v>
      </c>
      <c r="S146" s="24" t="str">
        <f t="shared" si="61"/>
        <v>140</v>
      </c>
    </row>
    <row r="147" spans="1:19" s="19" customFormat="1" ht="102" x14ac:dyDescent="0.2">
      <c r="A147" s="27" t="s">
        <v>289</v>
      </c>
      <c r="B147" s="16" t="s">
        <v>290</v>
      </c>
      <c r="C147" s="17">
        <f>C148+C150+C152+C154</f>
        <v>12427.4</v>
      </c>
      <c r="D147" s="17"/>
      <c r="E147" s="17">
        <f>E148+E150+E152+E154</f>
        <v>12427.4</v>
      </c>
      <c r="F147" s="17">
        <f t="shared" ref="F147:I147" si="62">F148+F150+F152+F154</f>
        <v>12320.2</v>
      </c>
      <c r="G147" s="17"/>
      <c r="H147" s="17">
        <f t="shared" ref="H147" si="63">H148+H150+H152+H154</f>
        <v>12320.2</v>
      </c>
      <c r="I147" s="17">
        <f t="shared" si="62"/>
        <v>12354.1</v>
      </c>
      <c r="J147" s="18"/>
      <c r="K147" s="17">
        <f t="shared" ref="K147" si="64">K148+K150+K152+K154</f>
        <v>12354.1</v>
      </c>
      <c r="M147" s="24" t="str">
        <f t="shared" si="55"/>
        <v>1</v>
      </c>
      <c r="N147" s="24" t="str">
        <f t="shared" si="56"/>
        <v>16</v>
      </c>
      <c r="O147" s="24" t="str">
        <f t="shared" si="57"/>
        <v>07</v>
      </c>
      <c r="P147" s="24" t="str">
        <f t="shared" si="58"/>
        <v>000</v>
      </c>
      <c r="Q147" s="24" t="str">
        <f t="shared" si="59"/>
        <v>00</v>
      </c>
      <c r="R147" s="24" t="str">
        <f t="shared" si="60"/>
        <v>0000</v>
      </c>
      <c r="S147" s="24" t="str">
        <f t="shared" si="61"/>
        <v>140</v>
      </c>
    </row>
    <row r="148" spans="1:19" s="15" customFormat="1" ht="51" x14ac:dyDescent="0.2">
      <c r="A148" s="9" t="s">
        <v>291</v>
      </c>
      <c r="B148" s="10" t="s">
        <v>292</v>
      </c>
      <c r="C148" s="11">
        <f>C149</f>
        <v>10616.9</v>
      </c>
      <c r="D148" s="11"/>
      <c r="E148" s="11">
        <f>E149</f>
        <v>10616.9</v>
      </c>
      <c r="F148" s="11">
        <f t="shared" ref="F148:K148" si="65">F149</f>
        <v>10597.6</v>
      </c>
      <c r="G148" s="11"/>
      <c r="H148" s="11">
        <f t="shared" si="65"/>
        <v>10597.6</v>
      </c>
      <c r="I148" s="11">
        <f t="shared" si="65"/>
        <v>10527</v>
      </c>
      <c r="J148" s="13"/>
      <c r="K148" s="11">
        <f t="shared" si="65"/>
        <v>10527</v>
      </c>
      <c r="M148" s="24" t="str">
        <f t="shared" si="55"/>
        <v>1</v>
      </c>
      <c r="N148" s="24" t="str">
        <f t="shared" si="56"/>
        <v>16</v>
      </c>
      <c r="O148" s="24" t="str">
        <f t="shared" si="57"/>
        <v>07</v>
      </c>
      <c r="P148" s="24" t="str">
        <f t="shared" si="58"/>
        <v>010</v>
      </c>
      <c r="Q148" s="24" t="str">
        <f t="shared" si="59"/>
        <v>00</v>
      </c>
      <c r="R148" s="24" t="str">
        <f t="shared" si="60"/>
        <v>0000</v>
      </c>
      <c r="S148" s="24" t="str">
        <f t="shared" si="61"/>
        <v>140</v>
      </c>
    </row>
    <row r="149" spans="1:19" s="15" customFormat="1" ht="76.5" x14ac:dyDescent="0.2">
      <c r="A149" s="9" t="s">
        <v>293</v>
      </c>
      <c r="B149" s="10" t="s">
        <v>294</v>
      </c>
      <c r="C149" s="11">
        <v>10616.9</v>
      </c>
      <c r="D149" s="11"/>
      <c r="E149" s="11">
        <v>10616.9</v>
      </c>
      <c r="F149" s="12">
        <v>10597.6</v>
      </c>
      <c r="G149" s="12"/>
      <c r="H149" s="12">
        <v>10597.6</v>
      </c>
      <c r="I149" s="12">
        <v>10527</v>
      </c>
      <c r="J149" s="13"/>
      <c r="K149" s="12">
        <v>10527</v>
      </c>
      <c r="M149" s="24" t="str">
        <f t="shared" si="55"/>
        <v>1</v>
      </c>
      <c r="N149" s="24" t="str">
        <f t="shared" si="56"/>
        <v>16</v>
      </c>
      <c r="O149" s="24" t="str">
        <f t="shared" si="57"/>
        <v>07</v>
      </c>
      <c r="P149" s="24" t="str">
        <f t="shared" si="58"/>
        <v>010</v>
      </c>
      <c r="Q149" s="24" t="str">
        <f t="shared" si="59"/>
        <v>02</v>
      </c>
      <c r="R149" s="24" t="str">
        <f t="shared" si="60"/>
        <v>0000</v>
      </c>
      <c r="S149" s="24" t="str">
        <f t="shared" si="61"/>
        <v>140</v>
      </c>
    </row>
    <row r="150" spans="1:19" s="15" customFormat="1" ht="76.5" x14ac:dyDescent="0.2">
      <c r="A150" s="9" t="s">
        <v>295</v>
      </c>
      <c r="B150" s="10" t="s">
        <v>296</v>
      </c>
      <c r="C150" s="11">
        <f>C151</f>
        <v>557</v>
      </c>
      <c r="D150" s="11"/>
      <c r="E150" s="11">
        <f>E151</f>
        <v>557</v>
      </c>
      <c r="F150" s="11">
        <f t="shared" ref="F150:K150" si="66">F151</f>
        <v>651.79999999999995</v>
      </c>
      <c r="G150" s="11"/>
      <c r="H150" s="11">
        <f t="shared" si="66"/>
        <v>651.79999999999995</v>
      </c>
      <c r="I150" s="11">
        <f t="shared" si="66"/>
        <v>651.79999999999995</v>
      </c>
      <c r="J150" s="13"/>
      <c r="K150" s="11">
        <f t="shared" si="66"/>
        <v>651.79999999999995</v>
      </c>
      <c r="M150" s="24" t="str">
        <f t="shared" si="55"/>
        <v>1</v>
      </c>
      <c r="N150" s="24" t="str">
        <f t="shared" si="56"/>
        <v>16</v>
      </c>
      <c r="O150" s="24" t="str">
        <f t="shared" si="57"/>
        <v>07</v>
      </c>
      <c r="P150" s="24" t="str">
        <f t="shared" si="58"/>
        <v>030</v>
      </c>
      <c r="Q150" s="24" t="str">
        <f t="shared" si="59"/>
        <v>00</v>
      </c>
      <c r="R150" s="24" t="str">
        <f t="shared" si="60"/>
        <v>0000</v>
      </c>
      <c r="S150" s="24" t="str">
        <f t="shared" si="61"/>
        <v>140</v>
      </c>
    </row>
    <row r="151" spans="1:19" s="15" customFormat="1" ht="76.5" x14ac:dyDescent="0.2">
      <c r="A151" s="9" t="s">
        <v>297</v>
      </c>
      <c r="B151" s="10" t="s">
        <v>298</v>
      </c>
      <c r="C151" s="11">
        <v>557</v>
      </c>
      <c r="D151" s="11"/>
      <c r="E151" s="11">
        <v>557</v>
      </c>
      <c r="F151" s="12">
        <v>651.79999999999995</v>
      </c>
      <c r="G151" s="12"/>
      <c r="H151" s="12">
        <v>651.79999999999995</v>
      </c>
      <c r="I151" s="12">
        <v>651.79999999999995</v>
      </c>
      <c r="J151" s="13"/>
      <c r="K151" s="12">
        <v>651.79999999999995</v>
      </c>
      <c r="M151" s="24" t="str">
        <f t="shared" si="55"/>
        <v>1</v>
      </c>
      <c r="N151" s="24" t="str">
        <f t="shared" si="56"/>
        <v>16</v>
      </c>
      <c r="O151" s="24" t="str">
        <f t="shared" si="57"/>
        <v>07</v>
      </c>
      <c r="P151" s="24" t="str">
        <f t="shared" si="58"/>
        <v>030</v>
      </c>
      <c r="Q151" s="24" t="str">
        <f t="shared" si="59"/>
        <v>02</v>
      </c>
      <c r="R151" s="24" t="str">
        <f t="shared" si="60"/>
        <v>0000</v>
      </c>
      <c r="S151" s="24" t="str">
        <f t="shared" si="61"/>
        <v>140</v>
      </c>
    </row>
    <row r="152" spans="1:19" s="15" customFormat="1" ht="63.75" x14ac:dyDescent="0.2">
      <c r="A152" s="9" t="s">
        <v>299</v>
      </c>
      <c r="B152" s="10" t="s">
        <v>300</v>
      </c>
      <c r="C152" s="11">
        <f>C153</f>
        <v>105.6</v>
      </c>
      <c r="D152" s="11"/>
      <c r="E152" s="11">
        <f>E153</f>
        <v>105.6</v>
      </c>
      <c r="F152" s="11">
        <f t="shared" ref="F152:K152" si="67">F153</f>
        <v>105.6</v>
      </c>
      <c r="G152" s="11"/>
      <c r="H152" s="11">
        <f t="shared" si="67"/>
        <v>105.6</v>
      </c>
      <c r="I152" s="11">
        <f t="shared" si="67"/>
        <v>105.6</v>
      </c>
      <c r="J152" s="13"/>
      <c r="K152" s="11">
        <f t="shared" si="67"/>
        <v>105.6</v>
      </c>
      <c r="M152" s="24" t="str">
        <f t="shared" si="55"/>
        <v>1</v>
      </c>
      <c r="N152" s="24" t="str">
        <f t="shared" si="56"/>
        <v>16</v>
      </c>
      <c r="O152" s="24" t="str">
        <f t="shared" si="57"/>
        <v>07</v>
      </c>
      <c r="P152" s="24" t="str">
        <f t="shared" si="58"/>
        <v>040</v>
      </c>
      <c r="Q152" s="24" t="str">
        <f t="shared" si="59"/>
        <v>00</v>
      </c>
      <c r="R152" s="24" t="str">
        <f t="shared" si="60"/>
        <v>0000</v>
      </c>
      <c r="S152" s="24" t="str">
        <f t="shared" si="61"/>
        <v>140</v>
      </c>
    </row>
    <row r="153" spans="1:19" s="15" customFormat="1" ht="63.75" x14ac:dyDescent="0.2">
      <c r="A153" s="9" t="s">
        <v>301</v>
      </c>
      <c r="B153" s="10" t="s">
        <v>302</v>
      </c>
      <c r="C153" s="11">
        <v>105.6</v>
      </c>
      <c r="D153" s="11"/>
      <c r="E153" s="11">
        <v>105.6</v>
      </c>
      <c r="F153" s="12">
        <v>105.6</v>
      </c>
      <c r="G153" s="12"/>
      <c r="H153" s="12">
        <v>105.6</v>
      </c>
      <c r="I153" s="12">
        <v>105.6</v>
      </c>
      <c r="J153" s="13"/>
      <c r="K153" s="12">
        <v>105.6</v>
      </c>
      <c r="M153" s="24" t="str">
        <f t="shared" si="55"/>
        <v>1</v>
      </c>
      <c r="N153" s="24" t="str">
        <f t="shared" si="56"/>
        <v>16</v>
      </c>
      <c r="O153" s="24" t="str">
        <f t="shared" si="57"/>
        <v>07</v>
      </c>
      <c r="P153" s="24" t="str">
        <f t="shared" si="58"/>
        <v>040</v>
      </c>
      <c r="Q153" s="24" t="str">
        <f t="shared" si="59"/>
        <v>02</v>
      </c>
      <c r="R153" s="24" t="str">
        <f t="shared" si="60"/>
        <v>0000</v>
      </c>
      <c r="S153" s="24" t="str">
        <f t="shared" si="61"/>
        <v>140</v>
      </c>
    </row>
    <row r="154" spans="1:19" s="15" customFormat="1" ht="76.5" x14ac:dyDescent="0.2">
      <c r="A154" s="9" t="s">
        <v>303</v>
      </c>
      <c r="B154" s="10" t="s">
        <v>304</v>
      </c>
      <c r="C154" s="11">
        <f>C155</f>
        <v>1147.9000000000001</v>
      </c>
      <c r="D154" s="11"/>
      <c r="E154" s="11">
        <f>E155</f>
        <v>1147.9000000000001</v>
      </c>
      <c r="F154" s="11">
        <f t="shared" ref="F154:K154" si="68">F155</f>
        <v>965.2</v>
      </c>
      <c r="G154" s="11"/>
      <c r="H154" s="11">
        <f t="shared" si="68"/>
        <v>965.2</v>
      </c>
      <c r="I154" s="11">
        <f t="shared" si="68"/>
        <v>1069.7</v>
      </c>
      <c r="J154" s="13"/>
      <c r="K154" s="11">
        <f t="shared" si="68"/>
        <v>1069.7</v>
      </c>
      <c r="M154" s="24" t="str">
        <f t="shared" si="55"/>
        <v>1</v>
      </c>
      <c r="N154" s="24" t="str">
        <f t="shared" si="56"/>
        <v>16</v>
      </c>
      <c r="O154" s="24" t="str">
        <f t="shared" si="57"/>
        <v>07</v>
      </c>
      <c r="P154" s="24" t="str">
        <f t="shared" si="58"/>
        <v>090</v>
      </c>
      <c r="Q154" s="24" t="str">
        <f t="shared" si="59"/>
        <v>00</v>
      </c>
      <c r="R154" s="24" t="str">
        <f t="shared" si="60"/>
        <v>0000</v>
      </c>
      <c r="S154" s="24" t="str">
        <f t="shared" si="61"/>
        <v>140</v>
      </c>
    </row>
    <row r="155" spans="1:19" s="15" customFormat="1" ht="63.75" x14ac:dyDescent="0.2">
      <c r="A155" s="9" t="s">
        <v>305</v>
      </c>
      <c r="B155" s="10" t="s">
        <v>306</v>
      </c>
      <c r="C155" s="11">
        <v>1147.9000000000001</v>
      </c>
      <c r="D155" s="11"/>
      <c r="E155" s="11">
        <v>1147.9000000000001</v>
      </c>
      <c r="F155" s="12">
        <v>965.2</v>
      </c>
      <c r="G155" s="12"/>
      <c r="H155" s="12">
        <v>965.2</v>
      </c>
      <c r="I155" s="12">
        <v>1069.7</v>
      </c>
      <c r="J155" s="13"/>
      <c r="K155" s="12">
        <v>1069.7</v>
      </c>
      <c r="M155" s="24" t="str">
        <f t="shared" si="55"/>
        <v>1</v>
      </c>
      <c r="N155" s="24" t="str">
        <f t="shared" si="56"/>
        <v>16</v>
      </c>
      <c r="O155" s="24" t="str">
        <f t="shared" si="57"/>
        <v>07</v>
      </c>
      <c r="P155" s="24" t="str">
        <f t="shared" si="58"/>
        <v>090</v>
      </c>
      <c r="Q155" s="24" t="str">
        <f t="shared" si="59"/>
        <v>02</v>
      </c>
      <c r="R155" s="24" t="str">
        <f t="shared" si="60"/>
        <v>0000</v>
      </c>
      <c r="S155" s="24" t="str">
        <f t="shared" si="61"/>
        <v>140</v>
      </c>
    </row>
    <row r="156" spans="1:19" s="19" customFormat="1" ht="25.5" x14ac:dyDescent="0.2">
      <c r="A156" s="27" t="s">
        <v>307</v>
      </c>
      <c r="B156" s="16" t="s">
        <v>308</v>
      </c>
      <c r="C156" s="17">
        <f>C157+C160+C162</f>
        <v>104059.3</v>
      </c>
      <c r="D156" s="17"/>
      <c r="E156" s="17">
        <f>E157+E160+E162</f>
        <v>104059.3</v>
      </c>
      <c r="F156" s="17">
        <f t="shared" ref="F156:I156" si="69">F157+F160+F162</f>
        <v>103439.9</v>
      </c>
      <c r="G156" s="17"/>
      <c r="H156" s="17">
        <f t="shared" ref="H156" si="70">H157+H160+H162</f>
        <v>103439.9</v>
      </c>
      <c r="I156" s="17">
        <f t="shared" si="69"/>
        <v>103447.3</v>
      </c>
      <c r="J156" s="18"/>
      <c r="K156" s="17">
        <f t="shared" ref="K156" si="71">K157+K160+K162</f>
        <v>103447.3</v>
      </c>
      <c r="M156" s="24" t="str">
        <f t="shared" si="55"/>
        <v>1</v>
      </c>
      <c r="N156" s="24" t="str">
        <f t="shared" si="56"/>
        <v>16</v>
      </c>
      <c r="O156" s="24" t="str">
        <f t="shared" si="57"/>
        <v>10</v>
      </c>
      <c r="P156" s="24" t="str">
        <f t="shared" si="58"/>
        <v>000</v>
      </c>
      <c r="Q156" s="24" t="str">
        <f t="shared" si="59"/>
        <v>00</v>
      </c>
      <c r="R156" s="24" t="str">
        <f t="shared" si="60"/>
        <v>0000</v>
      </c>
      <c r="S156" s="24" t="str">
        <f t="shared" si="61"/>
        <v>140</v>
      </c>
    </row>
    <row r="157" spans="1:19" s="15" customFormat="1" ht="89.25" x14ac:dyDescent="0.2">
      <c r="A157" s="9" t="s">
        <v>309</v>
      </c>
      <c r="B157" s="10" t="s">
        <v>310</v>
      </c>
      <c r="C157" s="12">
        <f>C158+C159</f>
        <v>428.9</v>
      </c>
      <c r="D157" s="12"/>
      <c r="E157" s="12">
        <f>E158+E159</f>
        <v>428.9</v>
      </c>
      <c r="F157" s="12">
        <f>F158+F159</f>
        <v>441</v>
      </c>
      <c r="G157" s="12"/>
      <c r="H157" s="12">
        <f>H158+H159</f>
        <v>441</v>
      </c>
      <c r="I157" s="12">
        <f>I158+I159</f>
        <v>448.4</v>
      </c>
      <c r="J157" s="13"/>
      <c r="K157" s="12">
        <f>K158+K159</f>
        <v>448.4</v>
      </c>
      <c r="M157" s="24" t="str">
        <f t="shared" si="55"/>
        <v>1</v>
      </c>
      <c r="N157" s="24" t="str">
        <f t="shared" si="56"/>
        <v>16</v>
      </c>
      <c r="O157" s="24" t="str">
        <f t="shared" si="57"/>
        <v>10</v>
      </c>
      <c r="P157" s="24" t="str">
        <f t="shared" si="58"/>
        <v>020</v>
      </c>
      <c r="Q157" s="24" t="str">
        <f t="shared" si="59"/>
        <v>02</v>
      </c>
      <c r="R157" s="24" t="str">
        <f t="shared" si="60"/>
        <v>0000</v>
      </c>
      <c r="S157" s="24" t="str">
        <f t="shared" si="61"/>
        <v>140</v>
      </c>
    </row>
    <row r="158" spans="1:19" s="15" customFormat="1" ht="38.25" x14ac:dyDescent="0.2">
      <c r="A158" s="9" t="s">
        <v>311</v>
      </c>
      <c r="B158" s="10" t="s">
        <v>312</v>
      </c>
      <c r="C158" s="11">
        <v>16</v>
      </c>
      <c r="D158" s="11"/>
      <c r="E158" s="11">
        <v>16</v>
      </c>
      <c r="F158" s="12">
        <v>28.1</v>
      </c>
      <c r="G158" s="12"/>
      <c r="H158" s="12">
        <v>28.1</v>
      </c>
      <c r="I158" s="12">
        <v>35.5</v>
      </c>
      <c r="J158" s="13"/>
      <c r="K158" s="12">
        <v>35.5</v>
      </c>
      <c r="M158" s="24" t="str">
        <f t="shared" si="55"/>
        <v>1</v>
      </c>
      <c r="N158" s="24" t="str">
        <f t="shared" si="56"/>
        <v>16</v>
      </c>
      <c r="O158" s="24" t="str">
        <f t="shared" si="57"/>
        <v>10</v>
      </c>
      <c r="P158" s="24" t="str">
        <f t="shared" si="58"/>
        <v>021</v>
      </c>
      <c r="Q158" s="24" t="str">
        <f t="shared" si="59"/>
        <v>02</v>
      </c>
      <c r="R158" s="24" t="str">
        <f t="shared" si="60"/>
        <v>0000</v>
      </c>
      <c r="S158" s="24" t="str">
        <f t="shared" si="61"/>
        <v>140</v>
      </c>
    </row>
    <row r="159" spans="1:19" s="15" customFormat="1" ht="63.75" x14ac:dyDescent="0.2">
      <c r="A159" s="9" t="s">
        <v>313</v>
      </c>
      <c r="B159" s="10" t="s">
        <v>314</v>
      </c>
      <c r="C159" s="11">
        <v>412.9</v>
      </c>
      <c r="D159" s="11"/>
      <c r="E159" s="11">
        <v>412.9</v>
      </c>
      <c r="F159" s="12">
        <v>412.9</v>
      </c>
      <c r="G159" s="12"/>
      <c r="H159" s="12">
        <v>412.9</v>
      </c>
      <c r="I159" s="12">
        <v>412.9</v>
      </c>
      <c r="J159" s="13"/>
      <c r="K159" s="12">
        <v>412.9</v>
      </c>
      <c r="M159" s="24" t="str">
        <f t="shared" si="55"/>
        <v>1</v>
      </c>
      <c r="N159" s="24" t="str">
        <f t="shared" si="56"/>
        <v>16</v>
      </c>
      <c r="O159" s="24" t="str">
        <f t="shared" si="57"/>
        <v>10</v>
      </c>
      <c r="P159" s="24" t="str">
        <f t="shared" si="58"/>
        <v>022</v>
      </c>
      <c r="Q159" s="24" t="str">
        <f t="shared" si="59"/>
        <v>02</v>
      </c>
      <c r="R159" s="24" t="str">
        <f t="shared" si="60"/>
        <v>0000</v>
      </c>
      <c r="S159" s="24" t="str">
        <f t="shared" si="61"/>
        <v>140</v>
      </c>
    </row>
    <row r="160" spans="1:19" s="15" customFormat="1" ht="25.5" x14ac:dyDescent="0.2">
      <c r="A160" s="9" t="s">
        <v>315</v>
      </c>
      <c r="B160" s="10" t="s">
        <v>316</v>
      </c>
      <c r="C160" s="11">
        <f>C161</f>
        <v>2982.4</v>
      </c>
      <c r="D160" s="11"/>
      <c r="E160" s="11">
        <f>E161</f>
        <v>2982.4</v>
      </c>
      <c r="F160" s="12">
        <f>F161</f>
        <v>2982.4</v>
      </c>
      <c r="G160" s="12"/>
      <c r="H160" s="12">
        <f>H161</f>
        <v>2982.4</v>
      </c>
      <c r="I160" s="12">
        <f>I161</f>
        <v>2982.4</v>
      </c>
      <c r="J160" s="13"/>
      <c r="K160" s="12">
        <f>K161</f>
        <v>2982.4</v>
      </c>
      <c r="M160" s="24" t="str">
        <f t="shared" si="55"/>
        <v>1</v>
      </c>
      <c r="N160" s="24" t="str">
        <f t="shared" si="56"/>
        <v>16</v>
      </c>
      <c r="O160" s="24" t="str">
        <f t="shared" si="57"/>
        <v>10</v>
      </c>
      <c r="P160" s="24" t="str">
        <f t="shared" si="58"/>
        <v>050</v>
      </c>
      <c r="Q160" s="24" t="str">
        <f t="shared" si="59"/>
        <v>00</v>
      </c>
      <c r="R160" s="24" t="str">
        <f t="shared" si="60"/>
        <v>0000</v>
      </c>
      <c r="S160" s="24" t="str">
        <f t="shared" si="61"/>
        <v>140</v>
      </c>
    </row>
    <row r="161" spans="1:19" s="15" customFormat="1" ht="153" x14ac:dyDescent="0.2">
      <c r="A161" s="9" t="s">
        <v>317</v>
      </c>
      <c r="B161" s="10" t="s">
        <v>318</v>
      </c>
      <c r="C161" s="11">
        <v>2982.4</v>
      </c>
      <c r="D161" s="11"/>
      <c r="E161" s="11">
        <v>2982.4</v>
      </c>
      <c r="F161" s="12">
        <v>2982.4</v>
      </c>
      <c r="G161" s="12"/>
      <c r="H161" s="12">
        <v>2982.4</v>
      </c>
      <c r="I161" s="12">
        <v>2982.4</v>
      </c>
      <c r="J161" s="13"/>
      <c r="K161" s="12">
        <v>2982.4</v>
      </c>
      <c r="M161" s="24" t="str">
        <f t="shared" si="55"/>
        <v>1</v>
      </c>
      <c r="N161" s="24" t="str">
        <f t="shared" si="56"/>
        <v>16</v>
      </c>
      <c r="O161" s="24" t="str">
        <f t="shared" si="57"/>
        <v>10</v>
      </c>
      <c r="P161" s="24" t="str">
        <f t="shared" si="58"/>
        <v>056</v>
      </c>
      <c r="Q161" s="24" t="str">
        <f t="shared" si="59"/>
        <v>02</v>
      </c>
      <c r="R161" s="24" t="str">
        <f t="shared" si="60"/>
        <v>0000</v>
      </c>
      <c r="S161" s="24" t="str">
        <f t="shared" si="61"/>
        <v>140</v>
      </c>
    </row>
    <row r="162" spans="1:19" s="15" customFormat="1" ht="63.75" x14ac:dyDescent="0.2">
      <c r="A162" s="9" t="s">
        <v>319</v>
      </c>
      <c r="B162" s="10" t="s">
        <v>320</v>
      </c>
      <c r="C162" s="11">
        <f>C163+C164</f>
        <v>100648</v>
      </c>
      <c r="D162" s="11"/>
      <c r="E162" s="11">
        <f>E163+E164</f>
        <v>100648</v>
      </c>
      <c r="F162" s="11">
        <f>F163+F164</f>
        <v>100016.5</v>
      </c>
      <c r="G162" s="11"/>
      <c r="H162" s="11">
        <f>H163+H164</f>
        <v>100016.5</v>
      </c>
      <c r="I162" s="11">
        <f>I163+I164</f>
        <v>100016.5</v>
      </c>
      <c r="J162" s="13"/>
      <c r="K162" s="11">
        <f>K163+K164</f>
        <v>100016.5</v>
      </c>
      <c r="M162" s="24" t="str">
        <f t="shared" si="55"/>
        <v>1</v>
      </c>
      <c r="N162" s="24" t="str">
        <f t="shared" si="56"/>
        <v>16</v>
      </c>
      <c r="O162" s="24" t="str">
        <f t="shared" si="57"/>
        <v>10</v>
      </c>
      <c r="P162" s="24" t="str">
        <f t="shared" si="58"/>
        <v>120</v>
      </c>
      <c r="Q162" s="24" t="str">
        <f t="shared" si="59"/>
        <v>00</v>
      </c>
      <c r="R162" s="24" t="str">
        <f t="shared" si="60"/>
        <v>0000</v>
      </c>
      <c r="S162" s="24" t="str">
        <f t="shared" si="61"/>
        <v>140</v>
      </c>
    </row>
    <row r="163" spans="1:19" s="15" customFormat="1" ht="63.75" x14ac:dyDescent="0.2">
      <c r="A163" s="9" t="s">
        <v>321</v>
      </c>
      <c r="B163" s="10" t="s">
        <v>322</v>
      </c>
      <c r="C163" s="11">
        <v>100017.4</v>
      </c>
      <c r="D163" s="11"/>
      <c r="E163" s="11">
        <v>100017.4</v>
      </c>
      <c r="F163" s="12">
        <v>100016.5</v>
      </c>
      <c r="G163" s="12"/>
      <c r="H163" s="12">
        <v>100016.5</v>
      </c>
      <c r="I163" s="12">
        <v>100016.5</v>
      </c>
      <c r="J163" s="13"/>
      <c r="K163" s="12">
        <v>100016.5</v>
      </c>
      <c r="M163" s="24" t="str">
        <f t="shared" si="55"/>
        <v>1</v>
      </c>
      <c r="N163" s="24" t="str">
        <f t="shared" si="56"/>
        <v>16</v>
      </c>
      <c r="O163" s="24" t="str">
        <f t="shared" si="57"/>
        <v>10</v>
      </c>
      <c r="P163" s="24" t="str">
        <f t="shared" si="58"/>
        <v>122</v>
      </c>
      <c r="Q163" s="24" t="str">
        <f t="shared" si="59"/>
        <v>01</v>
      </c>
      <c r="R163" s="24" t="str">
        <f t="shared" si="60"/>
        <v>0000</v>
      </c>
      <c r="S163" s="24" t="str">
        <f t="shared" si="61"/>
        <v>140</v>
      </c>
    </row>
    <row r="164" spans="1:19" s="15" customFormat="1" ht="63.75" x14ac:dyDescent="0.2">
      <c r="A164" s="9" t="s">
        <v>323</v>
      </c>
      <c r="B164" s="10" t="s">
        <v>324</v>
      </c>
      <c r="C164" s="11">
        <v>630.6</v>
      </c>
      <c r="D164" s="11"/>
      <c r="E164" s="11">
        <v>630.6</v>
      </c>
      <c r="F164" s="12">
        <v>0</v>
      </c>
      <c r="G164" s="12"/>
      <c r="H164" s="12">
        <v>0</v>
      </c>
      <c r="I164" s="12">
        <v>0</v>
      </c>
      <c r="J164" s="13"/>
      <c r="K164" s="12">
        <v>0</v>
      </c>
      <c r="M164" s="24" t="str">
        <f t="shared" si="55"/>
        <v>1</v>
      </c>
      <c r="N164" s="24" t="str">
        <f t="shared" si="56"/>
        <v>16</v>
      </c>
      <c r="O164" s="24" t="str">
        <f t="shared" si="57"/>
        <v>10</v>
      </c>
      <c r="P164" s="24" t="str">
        <f t="shared" si="58"/>
        <v>128</v>
      </c>
      <c r="Q164" s="24" t="str">
        <f t="shared" si="59"/>
        <v>01</v>
      </c>
      <c r="R164" s="24" t="str">
        <f t="shared" si="60"/>
        <v>0000</v>
      </c>
      <c r="S164" s="24" t="str">
        <f t="shared" si="61"/>
        <v>140</v>
      </c>
    </row>
    <row r="165" spans="1:19" s="19" customFormat="1" ht="14.25" x14ac:dyDescent="0.2">
      <c r="A165" s="27" t="s">
        <v>325</v>
      </c>
      <c r="B165" s="16" t="s">
        <v>326</v>
      </c>
      <c r="C165" s="17">
        <f>C166</f>
        <v>1002771.9</v>
      </c>
      <c r="D165" s="17"/>
      <c r="E165" s="17">
        <f>E166</f>
        <v>1002771.9</v>
      </c>
      <c r="F165" s="17">
        <f t="shared" ref="F165:K166" si="72">F166</f>
        <v>1042882.8</v>
      </c>
      <c r="G165" s="17"/>
      <c r="H165" s="17">
        <f t="shared" si="72"/>
        <v>1042882.8</v>
      </c>
      <c r="I165" s="17">
        <f t="shared" si="72"/>
        <v>1084598.1000000001</v>
      </c>
      <c r="J165" s="18"/>
      <c r="K165" s="17">
        <f t="shared" si="72"/>
        <v>1084598.1000000001</v>
      </c>
      <c r="M165" s="24" t="str">
        <f t="shared" si="55"/>
        <v>1</v>
      </c>
      <c r="N165" s="24" t="str">
        <f t="shared" si="56"/>
        <v>16</v>
      </c>
      <c r="O165" s="24" t="str">
        <f t="shared" si="57"/>
        <v>11</v>
      </c>
      <c r="P165" s="24" t="str">
        <f t="shared" si="58"/>
        <v>000</v>
      </c>
      <c r="Q165" s="24" t="str">
        <f t="shared" si="59"/>
        <v>01</v>
      </c>
      <c r="R165" s="24" t="str">
        <f t="shared" si="60"/>
        <v>0000</v>
      </c>
      <c r="S165" s="24" t="str">
        <f t="shared" si="61"/>
        <v>140</v>
      </c>
    </row>
    <row r="166" spans="1:19" s="15" customFormat="1" ht="25.5" x14ac:dyDescent="0.2">
      <c r="A166" s="9" t="s">
        <v>327</v>
      </c>
      <c r="B166" s="10" t="s">
        <v>328</v>
      </c>
      <c r="C166" s="11">
        <f>C167</f>
        <v>1002771.9</v>
      </c>
      <c r="D166" s="11"/>
      <c r="E166" s="11">
        <f>E167</f>
        <v>1002771.9</v>
      </c>
      <c r="F166" s="11">
        <f t="shared" si="72"/>
        <v>1042882.8</v>
      </c>
      <c r="G166" s="11"/>
      <c r="H166" s="11">
        <f t="shared" si="72"/>
        <v>1042882.8</v>
      </c>
      <c r="I166" s="11">
        <f t="shared" si="72"/>
        <v>1084598.1000000001</v>
      </c>
      <c r="J166" s="13"/>
      <c r="K166" s="11">
        <f t="shared" si="72"/>
        <v>1084598.1000000001</v>
      </c>
      <c r="M166" s="24" t="str">
        <f t="shared" si="55"/>
        <v>1</v>
      </c>
      <c r="N166" s="24" t="str">
        <f t="shared" si="56"/>
        <v>16</v>
      </c>
      <c r="O166" s="24" t="str">
        <f t="shared" si="57"/>
        <v>11</v>
      </c>
      <c r="P166" s="24" t="str">
        <f t="shared" si="58"/>
        <v>060</v>
      </c>
      <c r="Q166" s="24" t="str">
        <f t="shared" si="59"/>
        <v>01</v>
      </c>
      <c r="R166" s="24" t="str">
        <f t="shared" si="60"/>
        <v>0000</v>
      </c>
      <c r="S166" s="24" t="str">
        <f t="shared" si="61"/>
        <v>140</v>
      </c>
    </row>
    <row r="167" spans="1:19" s="15" customFormat="1" ht="63.75" x14ac:dyDescent="0.2">
      <c r="A167" s="9" t="s">
        <v>329</v>
      </c>
      <c r="B167" s="10" t="s">
        <v>330</v>
      </c>
      <c r="C167" s="11">
        <v>1002771.9</v>
      </c>
      <c r="D167" s="11"/>
      <c r="E167" s="11">
        <v>1002771.9</v>
      </c>
      <c r="F167" s="11">
        <v>1042882.8</v>
      </c>
      <c r="G167" s="11"/>
      <c r="H167" s="11">
        <v>1042882.8</v>
      </c>
      <c r="I167" s="11">
        <v>1084598.1000000001</v>
      </c>
      <c r="J167" s="13"/>
      <c r="K167" s="11">
        <v>1084598.1000000001</v>
      </c>
      <c r="M167" s="24" t="str">
        <f t="shared" si="55"/>
        <v>1</v>
      </c>
      <c r="N167" s="24" t="str">
        <f t="shared" si="56"/>
        <v>16</v>
      </c>
      <c r="O167" s="24" t="str">
        <f t="shared" si="57"/>
        <v>11</v>
      </c>
      <c r="P167" s="24" t="str">
        <f t="shared" si="58"/>
        <v>063</v>
      </c>
      <c r="Q167" s="24" t="str">
        <f t="shared" si="59"/>
        <v>01</v>
      </c>
      <c r="R167" s="24" t="str">
        <f t="shared" si="60"/>
        <v>0000</v>
      </c>
      <c r="S167" s="24" t="str">
        <f t="shared" si="61"/>
        <v>140</v>
      </c>
    </row>
    <row r="168" spans="1:19" s="19" customFormat="1" ht="14.25" x14ac:dyDescent="0.2">
      <c r="A168" s="27" t="s">
        <v>331</v>
      </c>
      <c r="B168" s="16" t="s">
        <v>332</v>
      </c>
      <c r="C168" s="17">
        <f t="shared" ref="C168:K169" si="73">C169</f>
        <v>61657.4</v>
      </c>
      <c r="D168" s="17"/>
      <c r="E168" s="17">
        <f t="shared" si="73"/>
        <v>61657.4</v>
      </c>
      <c r="F168" s="20">
        <f t="shared" si="73"/>
        <v>7.2</v>
      </c>
      <c r="G168" s="20"/>
      <c r="H168" s="20">
        <f t="shared" si="73"/>
        <v>7.2</v>
      </c>
      <c r="I168" s="20">
        <f t="shared" si="73"/>
        <v>7.2</v>
      </c>
      <c r="J168" s="18"/>
      <c r="K168" s="20">
        <f t="shared" si="73"/>
        <v>7.2</v>
      </c>
      <c r="M168" s="24" t="str">
        <f t="shared" si="55"/>
        <v>1</v>
      </c>
      <c r="N168" s="24" t="str">
        <f t="shared" si="56"/>
        <v>17</v>
      </c>
      <c r="O168" s="24" t="str">
        <f t="shared" si="57"/>
        <v>00</v>
      </c>
      <c r="P168" s="24" t="str">
        <f t="shared" si="58"/>
        <v>000</v>
      </c>
      <c r="Q168" s="24" t="str">
        <f t="shared" si="59"/>
        <v>00</v>
      </c>
      <c r="R168" s="24" t="str">
        <f t="shared" si="60"/>
        <v>0000</v>
      </c>
      <c r="S168" s="24" t="str">
        <f t="shared" si="61"/>
        <v>000</v>
      </c>
    </row>
    <row r="169" spans="1:19" s="19" customFormat="1" ht="14.25" x14ac:dyDescent="0.2">
      <c r="A169" s="27" t="s">
        <v>333</v>
      </c>
      <c r="B169" s="16" t="s">
        <v>334</v>
      </c>
      <c r="C169" s="17">
        <f t="shared" si="73"/>
        <v>61657.4</v>
      </c>
      <c r="D169" s="17"/>
      <c r="E169" s="17">
        <f t="shared" si="73"/>
        <v>61657.4</v>
      </c>
      <c r="F169" s="20">
        <f t="shared" si="73"/>
        <v>7.2</v>
      </c>
      <c r="G169" s="20"/>
      <c r="H169" s="20">
        <f t="shared" si="73"/>
        <v>7.2</v>
      </c>
      <c r="I169" s="20">
        <f t="shared" si="73"/>
        <v>7.2</v>
      </c>
      <c r="J169" s="18"/>
      <c r="K169" s="20">
        <f t="shared" si="73"/>
        <v>7.2</v>
      </c>
      <c r="M169" s="24" t="str">
        <f t="shared" si="55"/>
        <v>1</v>
      </c>
      <c r="N169" s="24" t="str">
        <f t="shared" si="56"/>
        <v>17</v>
      </c>
      <c r="O169" s="24" t="str">
        <f t="shared" si="57"/>
        <v>05</v>
      </c>
      <c r="P169" s="24" t="str">
        <f t="shared" si="58"/>
        <v>000</v>
      </c>
      <c r="Q169" s="24" t="str">
        <f t="shared" si="59"/>
        <v>00</v>
      </c>
      <c r="R169" s="24" t="str">
        <f t="shared" si="60"/>
        <v>0000</v>
      </c>
      <c r="S169" s="24" t="str">
        <f t="shared" si="61"/>
        <v>180</v>
      </c>
    </row>
    <row r="170" spans="1:19" s="15" customFormat="1" ht="25.5" x14ac:dyDescent="0.2">
      <c r="A170" s="9" t="s">
        <v>335</v>
      </c>
      <c r="B170" s="10" t="s">
        <v>336</v>
      </c>
      <c r="C170" s="11">
        <v>61657.4</v>
      </c>
      <c r="D170" s="11"/>
      <c r="E170" s="11">
        <v>61657.4</v>
      </c>
      <c r="F170" s="12">
        <v>7.2</v>
      </c>
      <c r="G170" s="12"/>
      <c r="H170" s="12">
        <v>7.2</v>
      </c>
      <c r="I170" s="12">
        <v>7.2</v>
      </c>
      <c r="J170" s="13"/>
      <c r="K170" s="12">
        <v>7.2</v>
      </c>
      <c r="M170" s="24" t="str">
        <f t="shared" si="55"/>
        <v>1</v>
      </c>
      <c r="N170" s="24" t="str">
        <f t="shared" si="56"/>
        <v>17</v>
      </c>
      <c r="O170" s="24" t="str">
        <f t="shared" si="57"/>
        <v>05</v>
      </c>
      <c r="P170" s="24" t="str">
        <f t="shared" si="58"/>
        <v>020</v>
      </c>
      <c r="Q170" s="24" t="str">
        <f t="shared" si="59"/>
        <v>02</v>
      </c>
      <c r="R170" s="24" t="str">
        <f t="shared" si="60"/>
        <v>0000</v>
      </c>
      <c r="S170" s="24" t="str">
        <f t="shared" si="61"/>
        <v>180</v>
      </c>
    </row>
    <row r="171" spans="1:19" s="19" customFormat="1" ht="14.25" x14ac:dyDescent="0.2">
      <c r="A171" s="27" t="s">
        <v>337</v>
      </c>
      <c r="B171" s="16" t="s">
        <v>338</v>
      </c>
      <c r="C171" s="17">
        <f>C172+C365</f>
        <v>14789718.300000001</v>
      </c>
      <c r="D171" s="17">
        <f>D172+D365+D368</f>
        <v>2293863.6</v>
      </c>
      <c r="E171" s="17">
        <f>E172+E365+E368</f>
        <v>17083581.899999999</v>
      </c>
      <c r="F171" s="17">
        <f t="shared" ref="F171:K171" si="74">F172+F365</f>
        <v>15681028.499999998</v>
      </c>
      <c r="G171" s="17">
        <f t="shared" si="74"/>
        <v>11482796.399999999</v>
      </c>
      <c r="H171" s="17">
        <f t="shared" si="74"/>
        <v>27163824.899999999</v>
      </c>
      <c r="I171" s="17">
        <f t="shared" si="74"/>
        <v>15921461.6</v>
      </c>
      <c r="J171" s="17">
        <f t="shared" si="74"/>
        <v>11998949.199999999</v>
      </c>
      <c r="K171" s="17">
        <f t="shared" si="74"/>
        <v>27920410.800000001</v>
      </c>
      <c r="M171" s="24" t="str">
        <f t="shared" si="55"/>
        <v>2</v>
      </c>
      <c r="N171" s="24" t="str">
        <f t="shared" si="56"/>
        <v>00</v>
      </c>
      <c r="O171" s="24" t="str">
        <f t="shared" si="57"/>
        <v>00</v>
      </c>
      <c r="P171" s="24" t="str">
        <f t="shared" si="58"/>
        <v>000</v>
      </c>
      <c r="Q171" s="24" t="str">
        <f t="shared" si="59"/>
        <v>00</v>
      </c>
      <c r="R171" s="24" t="str">
        <f t="shared" si="60"/>
        <v>0000</v>
      </c>
      <c r="S171" s="24" t="str">
        <f t="shared" si="61"/>
        <v>000</v>
      </c>
    </row>
    <row r="172" spans="1:19" s="19" customFormat="1" ht="38.25" x14ac:dyDescent="0.2">
      <c r="A172" s="27" t="s">
        <v>339</v>
      </c>
      <c r="B172" s="16" t="s">
        <v>340</v>
      </c>
      <c r="C172" s="17">
        <f>C173+C288+C331</f>
        <v>14073634.5</v>
      </c>
      <c r="D172" s="17">
        <f>D173+D288+D331</f>
        <v>1366495.2000000002</v>
      </c>
      <c r="E172" s="17">
        <f>E173+E288+E331</f>
        <v>15440129.699999999</v>
      </c>
      <c r="F172" s="17">
        <f t="shared" ref="F172:K172" si="75">F173+F288+F331</f>
        <v>14519336.599999998</v>
      </c>
      <c r="G172" s="17">
        <f t="shared" si="75"/>
        <v>11397072.899999999</v>
      </c>
      <c r="H172" s="17">
        <f t="shared" si="75"/>
        <v>25916409.5</v>
      </c>
      <c r="I172" s="17">
        <f t="shared" si="75"/>
        <v>14325170.9</v>
      </c>
      <c r="J172" s="17">
        <f t="shared" si="75"/>
        <v>11998949.199999999</v>
      </c>
      <c r="K172" s="17">
        <f t="shared" si="75"/>
        <v>26324120.100000001</v>
      </c>
      <c r="M172" s="24" t="str">
        <f t="shared" si="55"/>
        <v>2</v>
      </c>
      <c r="N172" s="24" t="str">
        <f t="shared" si="56"/>
        <v>02</v>
      </c>
      <c r="O172" s="24" t="str">
        <f t="shared" si="57"/>
        <v>00</v>
      </c>
      <c r="P172" s="24" t="str">
        <f t="shared" si="58"/>
        <v>000</v>
      </c>
      <c r="Q172" s="24" t="str">
        <f t="shared" si="59"/>
        <v>00</v>
      </c>
      <c r="R172" s="24" t="str">
        <f t="shared" si="60"/>
        <v>0000</v>
      </c>
      <c r="S172" s="24" t="str">
        <f t="shared" si="61"/>
        <v>000</v>
      </c>
    </row>
    <row r="173" spans="1:19" s="19" customFormat="1" ht="25.5" x14ac:dyDescent="0.2">
      <c r="A173" s="27" t="s">
        <v>341</v>
      </c>
      <c r="B173" s="16" t="s">
        <v>342</v>
      </c>
      <c r="C173" s="17">
        <f>C174+C175+C177+C179+C180+C182+C183+C184+C186+C188+C190+C192+C194+C196+C198+C200+C202+C204+C206+C208+C210+C212+C214+C216+C218+C220+C222+C224+C226+C228+C230+C232+C234+C236+C238+C240+C242+C243+C245+C247+C248+C250+C252+C254+C256+C258+C260+C262+C264+C266+C268+C270+C272+C274+C276+C277+C279+C281+C283+C284+C286</f>
        <v>4601102.8000000007</v>
      </c>
      <c r="D173" s="17">
        <f>D174+D175+D177+D179+D180+D182+D183+D184+D186+D188+D190+D192+D194+D196+D198+D200+D202+D204+D206+D208+D210+D212+D214+D216+D218+D220+D222+D224+D226+D228+D230+D232+D234+D236+D238+D240+D242+D243+D245+D247+D248+D250+D252+D254+D256+D258+D260+D262+D264+D266+D268+D270+D272+D274+D276+D277+D279+D281+D283+D284+D286</f>
        <v>-55535.4</v>
      </c>
      <c r="E173" s="17">
        <f>E174+E175+E177+E179+E180+E182+E183+E184+E186+E188+E190+E192+E194+E196+E198+E200+E202+E204+E206+E208+E210+E212+E214+E216+E218+E220+E222+E224+E226+E228+E230+E232+E234+E236+E238+E240+E242+E243+E245+E247+E248+E250+E252+E254+E256+E258+E260+E262+E264+E266+E268+E270+E272+E274+E276+E277+E279+E281+E283+E284+E286</f>
        <v>4545567.4000000004</v>
      </c>
      <c r="F173" s="17">
        <f t="shared" ref="F173:K173" si="76">F174+F175+F177+F179+F180+F182+F183+F184+F186+F188+F190+F192+F194+F196+F198+F200+F202+F204+F206+F208+F210+F212+F214+F216+F218+F220+F222+F224+F226+F228+F230+F232+F234+F236+F238+F240+F242+F243+F245+F247+F248+F250+F252+F254+F256+F258+F260+F262+F264+F266+F268+F270+F272+F274+F276+F277+F279+F281+F283+F284+F286</f>
        <v>5941796.1999999983</v>
      </c>
      <c r="G173" s="17">
        <f t="shared" si="76"/>
        <v>-56552.299999999996</v>
      </c>
      <c r="H173" s="17">
        <f t="shared" si="76"/>
        <v>5885243.8999999985</v>
      </c>
      <c r="I173" s="17">
        <f t="shared" si="76"/>
        <v>5968265.5000000019</v>
      </c>
      <c r="J173" s="17">
        <f t="shared" si="76"/>
        <v>-36653</v>
      </c>
      <c r="K173" s="17">
        <f t="shared" si="76"/>
        <v>5931612.5000000019</v>
      </c>
      <c r="M173" s="24" t="str">
        <f t="shared" si="55"/>
        <v>2</v>
      </c>
      <c r="N173" s="24" t="str">
        <f t="shared" si="56"/>
        <v>02</v>
      </c>
      <c r="O173" s="24" t="str">
        <f t="shared" si="57"/>
        <v>20</v>
      </c>
      <c r="P173" s="24" t="str">
        <f t="shared" si="58"/>
        <v>000</v>
      </c>
      <c r="Q173" s="24" t="str">
        <f t="shared" si="59"/>
        <v>00</v>
      </c>
      <c r="R173" s="24" t="str">
        <f t="shared" si="60"/>
        <v>0000</v>
      </c>
      <c r="S173" s="24" t="str">
        <f t="shared" si="61"/>
        <v>150</v>
      </c>
    </row>
    <row r="174" spans="1:19" s="15" customFormat="1" ht="25.5" x14ac:dyDescent="0.2">
      <c r="A174" s="9" t="s">
        <v>343</v>
      </c>
      <c r="B174" s="10" t="s">
        <v>344</v>
      </c>
      <c r="C174" s="11">
        <v>413012.6</v>
      </c>
      <c r="D174" s="11"/>
      <c r="E174" s="11">
        <v>413012.6</v>
      </c>
      <c r="F174" s="12">
        <v>515810.7</v>
      </c>
      <c r="G174" s="12"/>
      <c r="H174" s="12">
        <v>515810.7</v>
      </c>
      <c r="I174" s="12">
        <v>536443.19999999995</v>
      </c>
      <c r="J174" s="13"/>
      <c r="K174" s="12">
        <v>536443.19999999995</v>
      </c>
      <c r="M174" s="24" t="str">
        <f t="shared" si="55"/>
        <v>2</v>
      </c>
      <c r="N174" s="24" t="str">
        <f t="shared" si="56"/>
        <v>02</v>
      </c>
      <c r="O174" s="24" t="str">
        <f t="shared" si="57"/>
        <v>25</v>
      </c>
      <c r="P174" s="24" t="str">
        <f t="shared" si="58"/>
        <v>007</v>
      </c>
      <c r="Q174" s="24" t="str">
        <f t="shared" si="59"/>
        <v>02</v>
      </c>
      <c r="R174" s="24" t="str">
        <f t="shared" si="60"/>
        <v>0000</v>
      </c>
      <c r="S174" s="24" t="str">
        <f t="shared" si="61"/>
        <v>150</v>
      </c>
    </row>
    <row r="175" spans="1:19" s="15" customFormat="1" ht="38.25" x14ac:dyDescent="0.2">
      <c r="A175" s="9" t="s">
        <v>345</v>
      </c>
      <c r="B175" s="10" t="s">
        <v>346</v>
      </c>
      <c r="C175" s="11">
        <f>C176</f>
        <v>74696.3</v>
      </c>
      <c r="D175" s="11"/>
      <c r="E175" s="11">
        <f>E176</f>
        <v>74696.3</v>
      </c>
      <c r="F175" s="12">
        <f>F176</f>
        <v>88006.399999999994</v>
      </c>
      <c r="G175" s="12"/>
      <c r="H175" s="12">
        <f>H176</f>
        <v>88006.399999999994</v>
      </c>
      <c r="I175" s="12">
        <f>I176</f>
        <v>83644.2</v>
      </c>
      <c r="J175" s="13"/>
      <c r="K175" s="12">
        <f>K176</f>
        <v>83644.2</v>
      </c>
      <c r="M175" s="24" t="str">
        <f t="shared" si="55"/>
        <v>2</v>
      </c>
      <c r="N175" s="24" t="str">
        <f t="shared" si="56"/>
        <v>02</v>
      </c>
      <c r="O175" s="24" t="str">
        <f t="shared" si="57"/>
        <v>25</v>
      </c>
      <c r="P175" s="24" t="str">
        <f t="shared" si="58"/>
        <v>021</v>
      </c>
      <c r="Q175" s="24" t="str">
        <f t="shared" si="59"/>
        <v>00</v>
      </c>
      <c r="R175" s="24" t="str">
        <f t="shared" si="60"/>
        <v>0000</v>
      </c>
      <c r="S175" s="24" t="str">
        <f t="shared" si="61"/>
        <v>150</v>
      </c>
    </row>
    <row r="176" spans="1:19" s="15" customFormat="1" ht="51" x14ac:dyDescent="0.2">
      <c r="A176" s="9" t="s">
        <v>347</v>
      </c>
      <c r="B176" s="10" t="s">
        <v>348</v>
      </c>
      <c r="C176" s="11">
        <v>74696.3</v>
      </c>
      <c r="D176" s="11"/>
      <c r="E176" s="11">
        <v>74696.3</v>
      </c>
      <c r="F176" s="12">
        <v>88006.399999999994</v>
      </c>
      <c r="G176" s="12"/>
      <c r="H176" s="12">
        <v>88006.399999999994</v>
      </c>
      <c r="I176" s="12">
        <v>83644.2</v>
      </c>
      <c r="J176" s="13"/>
      <c r="K176" s="12">
        <v>83644.2</v>
      </c>
      <c r="M176" s="24" t="str">
        <f t="shared" si="55"/>
        <v>2</v>
      </c>
      <c r="N176" s="24" t="str">
        <f t="shared" si="56"/>
        <v>02</v>
      </c>
      <c r="O176" s="24" t="str">
        <f t="shared" si="57"/>
        <v>25</v>
      </c>
      <c r="P176" s="24" t="str">
        <f t="shared" si="58"/>
        <v>021</v>
      </c>
      <c r="Q176" s="24" t="str">
        <f t="shared" si="59"/>
        <v>02</v>
      </c>
      <c r="R176" s="24" t="str">
        <f t="shared" si="60"/>
        <v>0000</v>
      </c>
      <c r="S176" s="24" t="str">
        <f t="shared" si="61"/>
        <v>150</v>
      </c>
    </row>
    <row r="177" spans="1:19" s="15" customFormat="1" ht="25.5" x14ac:dyDescent="0.2">
      <c r="A177" s="9" t="s">
        <v>349</v>
      </c>
      <c r="B177" s="10" t="s">
        <v>350</v>
      </c>
      <c r="C177" s="11">
        <f>C178</f>
        <v>6259.1</v>
      </c>
      <c r="D177" s="11"/>
      <c r="E177" s="11">
        <f>E178</f>
        <v>6259.1</v>
      </c>
      <c r="F177" s="11">
        <f t="shared" ref="F177:K177" si="77">F178</f>
        <v>0</v>
      </c>
      <c r="G177" s="11"/>
      <c r="H177" s="11">
        <f t="shared" si="77"/>
        <v>0</v>
      </c>
      <c r="I177" s="11">
        <f t="shared" si="77"/>
        <v>0</v>
      </c>
      <c r="J177" s="13"/>
      <c r="K177" s="11">
        <f t="shared" si="77"/>
        <v>0</v>
      </c>
      <c r="M177" s="24" t="str">
        <f t="shared" si="55"/>
        <v>2</v>
      </c>
      <c r="N177" s="24" t="str">
        <f t="shared" si="56"/>
        <v>02</v>
      </c>
      <c r="O177" s="24" t="str">
        <f t="shared" si="57"/>
        <v>25</v>
      </c>
      <c r="P177" s="24" t="str">
        <f t="shared" si="58"/>
        <v>028</v>
      </c>
      <c r="Q177" s="24" t="str">
        <f t="shared" si="59"/>
        <v>00</v>
      </c>
      <c r="R177" s="24" t="str">
        <f t="shared" si="60"/>
        <v>0000</v>
      </c>
      <c r="S177" s="24" t="str">
        <f t="shared" si="61"/>
        <v>150</v>
      </c>
    </row>
    <row r="178" spans="1:19" s="15" customFormat="1" ht="38.25" x14ac:dyDescent="0.2">
      <c r="A178" s="9" t="s">
        <v>351</v>
      </c>
      <c r="B178" s="10" t="s">
        <v>352</v>
      </c>
      <c r="C178" s="11">
        <v>6259.1</v>
      </c>
      <c r="D178" s="11"/>
      <c r="E178" s="11">
        <v>6259.1</v>
      </c>
      <c r="F178" s="12">
        <v>0</v>
      </c>
      <c r="G178" s="12"/>
      <c r="H178" s="12">
        <v>0</v>
      </c>
      <c r="I178" s="12">
        <v>0</v>
      </c>
      <c r="J178" s="13"/>
      <c r="K178" s="12">
        <v>0</v>
      </c>
      <c r="M178" s="24" t="str">
        <f t="shared" si="55"/>
        <v>2</v>
      </c>
      <c r="N178" s="24" t="str">
        <f t="shared" si="56"/>
        <v>02</v>
      </c>
      <c r="O178" s="24" t="str">
        <f t="shared" si="57"/>
        <v>25</v>
      </c>
      <c r="P178" s="24" t="str">
        <f t="shared" si="58"/>
        <v>028</v>
      </c>
      <c r="Q178" s="24" t="str">
        <f t="shared" si="59"/>
        <v>02</v>
      </c>
      <c r="R178" s="24" t="str">
        <f t="shared" si="60"/>
        <v>0000</v>
      </c>
      <c r="S178" s="24" t="str">
        <f t="shared" si="61"/>
        <v>150</v>
      </c>
    </row>
    <row r="179" spans="1:19" s="15" customFormat="1" ht="38.25" x14ac:dyDescent="0.2">
      <c r="A179" s="9" t="s">
        <v>353</v>
      </c>
      <c r="B179" s="10" t="s">
        <v>354</v>
      </c>
      <c r="C179" s="11">
        <v>172.6</v>
      </c>
      <c r="D179" s="11"/>
      <c r="E179" s="11">
        <v>172.6</v>
      </c>
      <c r="F179" s="12">
        <v>266.89999999999998</v>
      </c>
      <c r="G179" s="12"/>
      <c r="H179" s="12">
        <v>266.89999999999998</v>
      </c>
      <c r="I179" s="12">
        <v>266.89999999999998</v>
      </c>
      <c r="J179" s="13"/>
      <c r="K179" s="12">
        <v>266.89999999999998</v>
      </c>
      <c r="M179" s="24" t="str">
        <f t="shared" si="55"/>
        <v>2</v>
      </c>
      <c r="N179" s="24" t="str">
        <f t="shared" si="56"/>
        <v>02</v>
      </c>
      <c r="O179" s="24" t="str">
        <f t="shared" si="57"/>
        <v>25</v>
      </c>
      <c r="P179" s="24" t="str">
        <f t="shared" si="58"/>
        <v>066</v>
      </c>
      <c r="Q179" s="24" t="str">
        <f t="shared" si="59"/>
        <v>02</v>
      </c>
      <c r="R179" s="24" t="str">
        <f t="shared" si="60"/>
        <v>0000</v>
      </c>
      <c r="S179" s="24" t="str">
        <f t="shared" si="61"/>
        <v>150</v>
      </c>
    </row>
    <row r="180" spans="1:19" s="15" customFormat="1" ht="51" x14ac:dyDescent="0.2">
      <c r="A180" s="9" t="s">
        <v>355</v>
      </c>
      <c r="B180" s="10" t="s">
        <v>356</v>
      </c>
      <c r="C180" s="11">
        <f>C181</f>
        <v>2514.1999999999998</v>
      </c>
      <c r="D180" s="11"/>
      <c r="E180" s="11">
        <f>E181</f>
        <v>2514.1999999999998</v>
      </c>
      <c r="F180" s="12">
        <f>F181</f>
        <v>3994</v>
      </c>
      <c r="G180" s="12"/>
      <c r="H180" s="12">
        <f>H181</f>
        <v>3994</v>
      </c>
      <c r="I180" s="12">
        <f>I181</f>
        <v>3994</v>
      </c>
      <c r="J180" s="13"/>
      <c r="K180" s="12">
        <f>K181</f>
        <v>3994</v>
      </c>
      <c r="M180" s="24" t="str">
        <f t="shared" si="55"/>
        <v>2</v>
      </c>
      <c r="N180" s="24" t="str">
        <f t="shared" si="56"/>
        <v>02</v>
      </c>
      <c r="O180" s="24" t="str">
        <f t="shared" si="57"/>
        <v>25</v>
      </c>
      <c r="P180" s="24" t="str">
        <f t="shared" si="58"/>
        <v>081</v>
      </c>
      <c r="Q180" s="24" t="str">
        <f t="shared" si="59"/>
        <v>00</v>
      </c>
      <c r="R180" s="24" t="str">
        <f t="shared" si="60"/>
        <v>0000</v>
      </c>
      <c r="S180" s="24" t="str">
        <f t="shared" si="61"/>
        <v>150</v>
      </c>
    </row>
    <row r="181" spans="1:19" s="15" customFormat="1" ht="63.75" x14ac:dyDescent="0.2">
      <c r="A181" s="9" t="s">
        <v>357</v>
      </c>
      <c r="B181" s="10" t="s">
        <v>358</v>
      </c>
      <c r="C181" s="11">
        <v>2514.1999999999998</v>
      </c>
      <c r="D181" s="11"/>
      <c r="E181" s="11">
        <v>2514.1999999999998</v>
      </c>
      <c r="F181" s="12">
        <v>3994</v>
      </c>
      <c r="G181" s="12"/>
      <c r="H181" s="12">
        <v>3994</v>
      </c>
      <c r="I181" s="12">
        <v>3994</v>
      </c>
      <c r="J181" s="13"/>
      <c r="K181" s="12">
        <v>3994</v>
      </c>
      <c r="M181" s="24" t="str">
        <f t="shared" si="55"/>
        <v>2</v>
      </c>
      <c r="N181" s="24" t="str">
        <f t="shared" si="56"/>
        <v>02</v>
      </c>
      <c r="O181" s="24" t="str">
        <f t="shared" si="57"/>
        <v>25</v>
      </c>
      <c r="P181" s="24" t="str">
        <f t="shared" si="58"/>
        <v>081</v>
      </c>
      <c r="Q181" s="24" t="str">
        <f t="shared" si="59"/>
        <v>02</v>
      </c>
      <c r="R181" s="24" t="str">
        <f t="shared" si="60"/>
        <v>0000</v>
      </c>
      <c r="S181" s="24" t="str">
        <f t="shared" si="61"/>
        <v>150</v>
      </c>
    </row>
    <row r="182" spans="1:19" s="15" customFormat="1" ht="51" x14ac:dyDescent="0.2">
      <c r="A182" s="9" t="s">
        <v>359</v>
      </c>
      <c r="B182" s="10" t="s">
        <v>360</v>
      </c>
      <c r="C182" s="11">
        <v>7604.8</v>
      </c>
      <c r="D182" s="11"/>
      <c r="E182" s="11">
        <v>7604.8</v>
      </c>
      <c r="F182" s="12">
        <v>11477.3</v>
      </c>
      <c r="G182" s="12"/>
      <c r="H182" s="12">
        <v>11477.3</v>
      </c>
      <c r="I182" s="12">
        <v>11477.3</v>
      </c>
      <c r="J182" s="13"/>
      <c r="K182" s="12">
        <v>11477.3</v>
      </c>
      <c r="M182" s="24" t="str">
        <f t="shared" si="55"/>
        <v>2</v>
      </c>
      <c r="N182" s="24" t="str">
        <f t="shared" si="56"/>
        <v>02</v>
      </c>
      <c r="O182" s="24" t="str">
        <f t="shared" si="57"/>
        <v>25</v>
      </c>
      <c r="P182" s="24" t="str">
        <f t="shared" si="58"/>
        <v>082</v>
      </c>
      <c r="Q182" s="24" t="str">
        <f t="shared" si="59"/>
        <v>02</v>
      </c>
      <c r="R182" s="24" t="str">
        <f t="shared" si="60"/>
        <v>0000</v>
      </c>
      <c r="S182" s="24" t="str">
        <f t="shared" si="61"/>
        <v>150</v>
      </c>
    </row>
    <row r="183" spans="1:19" s="15" customFormat="1" ht="63.75" x14ac:dyDescent="0.2">
      <c r="A183" s="9" t="s">
        <v>361</v>
      </c>
      <c r="B183" s="10" t="s">
        <v>362</v>
      </c>
      <c r="C183" s="11">
        <v>198292.9</v>
      </c>
      <c r="D183" s="11"/>
      <c r="E183" s="11">
        <v>198292.9</v>
      </c>
      <c r="F183" s="12">
        <v>739953</v>
      </c>
      <c r="G183" s="12"/>
      <c r="H183" s="12">
        <v>739953</v>
      </c>
      <c r="I183" s="12">
        <v>730673.6</v>
      </c>
      <c r="J183" s="13"/>
      <c r="K183" s="12">
        <v>730673.6</v>
      </c>
      <c r="M183" s="24" t="str">
        <f t="shared" si="55"/>
        <v>2</v>
      </c>
      <c r="N183" s="24" t="str">
        <f t="shared" si="56"/>
        <v>02</v>
      </c>
      <c r="O183" s="24" t="str">
        <f t="shared" si="57"/>
        <v>25</v>
      </c>
      <c r="P183" s="24" t="str">
        <f t="shared" si="58"/>
        <v>084</v>
      </c>
      <c r="Q183" s="24" t="str">
        <f t="shared" si="59"/>
        <v>02</v>
      </c>
      <c r="R183" s="24" t="str">
        <f t="shared" si="60"/>
        <v>0000</v>
      </c>
      <c r="S183" s="24" t="str">
        <f t="shared" si="61"/>
        <v>150</v>
      </c>
    </row>
    <row r="184" spans="1:19" s="15" customFormat="1" ht="63.75" x14ac:dyDescent="0.2">
      <c r="A184" s="9" t="s">
        <v>363</v>
      </c>
      <c r="B184" s="10" t="s">
        <v>364</v>
      </c>
      <c r="C184" s="11">
        <f>C185</f>
        <v>681.6</v>
      </c>
      <c r="D184" s="11"/>
      <c r="E184" s="11">
        <f>E185</f>
        <v>681.6</v>
      </c>
      <c r="F184" s="12">
        <f>F185</f>
        <v>1036.8</v>
      </c>
      <c r="G184" s="12"/>
      <c r="H184" s="12">
        <f>H185</f>
        <v>1036.8</v>
      </c>
      <c r="I184" s="12">
        <f>I185</f>
        <v>1127.7</v>
      </c>
      <c r="J184" s="13"/>
      <c r="K184" s="12">
        <f>K185</f>
        <v>1127.7</v>
      </c>
      <c r="M184" s="24" t="str">
        <f t="shared" si="55"/>
        <v>2</v>
      </c>
      <c r="N184" s="24" t="str">
        <f t="shared" si="56"/>
        <v>02</v>
      </c>
      <c r="O184" s="24" t="str">
        <f t="shared" si="57"/>
        <v>25</v>
      </c>
      <c r="P184" s="24" t="str">
        <f t="shared" si="58"/>
        <v>086</v>
      </c>
      <c r="Q184" s="24" t="str">
        <f t="shared" si="59"/>
        <v>00</v>
      </c>
      <c r="R184" s="24" t="str">
        <f t="shared" si="60"/>
        <v>0000</v>
      </c>
      <c r="S184" s="24" t="str">
        <f t="shared" si="61"/>
        <v>150</v>
      </c>
    </row>
    <row r="185" spans="1:19" s="15" customFormat="1" ht="76.5" x14ac:dyDescent="0.2">
      <c r="A185" s="9" t="s">
        <v>365</v>
      </c>
      <c r="B185" s="10" t="s">
        <v>366</v>
      </c>
      <c r="C185" s="11">
        <v>681.6</v>
      </c>
      <c r="D185" s="11"/>
      <c r="E185" s="11">
        <v>681.6</v>
      </c>
      <c r="F185" s="12">
        <v>1036.8</v>
      </c>
      <c r="G185" s="12"/>
      <c r="H185" s="12">
        <v>1036.8</v>
      </c>
      <c r="I185" s="12">
        <v>1127.7</v>
      </c>
      <c r="J185" s="13"/>
      <c r="K185" s="12">
        <v>1127.7</v>
      </c>
      <c r="M185" s="24" t="str">
        <f t="shared" si="55"/>
        <v>2</v>
      </c>
      <c r="N185" s="24" t="str">
        <f t="shared" si="56"/>
        <v>02</v>
      </c>
      <c r="O185" s="24" t="str">
        <f t="shared" si="57"/>
        <v>25</v>
      </c>
      <c r="P185" s="24" t="str">
        <f t="shared" si="58"/>
        <v>086</v>
      </c>
      <c r="Q185" s="24" t="str">
        <f t="shared" si="59"/>
        <v>02</v>
      </c>
      <c r="R185" s="24" t="str">
        <f t="shared" si="60"/>
        <v>0000</v>
      </c>
      <c r="S185" s="24" t="str">
        <f t="shared" si="61"/>
        <v>150</v>
      </c>
    </row>
    <row r="186" spans="1:19" s="15" customFormat="1" ht="51" x14ac:dyDescent="0.2">
      <c r="A186" s="9" t="s">
        <v>367</v>
      </c>
      <c r="B186" s="10" t="s">
        <v>368</v>
      </c>
      <c r="C186" s="11">
        <f>C187</f>
        <v>608.1</v>
      </c>
      <c r="D186" s="11"/>
      <c r="E186" s="11">
        <f>E187</f>
        <v>608.1</v>
      </c>
      <c r="F186" s="12">
        <f>F187</f>
        <v>533.20000000000005</v>
      </c>
      <c r="G186" s="12"/>
      <c r="H186" s="12">
        <f>H187</f>
        <v>533.20000000000005</v>
      </c>
      <c r="I186" s="12">
        <f>I187</f>
        <v>523.1</v>
      </c>
      <c r="J186" s="13"/>
      <c r="K186" s="12">
        <f>K187</f>
        <v>523.1</v>
      </c>
      <c r="M186" s="24" t="str">
        <f t="shared" si="55"/>
        <v>2</v>
      </c>
      <c r="N186" s="24" t="str">
        <f t="shared" si="56"/>
        <v>02</v>
      </c>
      <c r="O186" s="24" t="str">
        <f t="shared" si="57"/>
        <v>25</v>
      </c>
      <c r="P186" s="24" t="str">
        <f t="shared" si="58"/>
        <v>097</v>
      </c>
      <c r="Q186" s="24" t="str">
        <f t="shared" si="59"/>
        <v>00</v>
      </c>
      <c r="R186" s="24" t="str">
        <f t="shared" si="60"/>
        <v>0000</v>
      </c>
      <c r="S186" s="24" t="str">
        <f t="shared" si="61"/>
        <v>150</v>
      </c>
    </row>
    <row r="187" spans="1:19" s="15" customFormat="1" ht="51" x14ac:dyDescent="0.2">
      <c r="A187" s="9" t="s">
        <v>369</v>
      </c>
      <c r="B187" s="10" t="s">
        <v>370</v>
      </c>
      <c r="C187" s="11">
        <v>608.1</v>
      </c>
      <c r="D187" s="11"/>
      <c r="E187" s="11">
        <v>608.1</v>
      </c>
      <c r="F187" s="12">
        <v>533.20000000000005</v>
      </c>
      <c r="G187" s="12"/>
      <c r="H187" s="12">
        <v>533.20000000000005</v>
      </c>
      <c r="I187" s="12">
        <v>523.1</v>
      </c>
      <c r="J187" s="13"/>
      <c r="K187" s="12">
        <v>523.1</v>
      </c>
      <c r="M187" s="24" t="str">
        <f t="shared" si="55"/>
        <v>2</v>
      </c>
      <c r="N187" s="24" t="str">
        <f t="shared" si="56"/>
        <v>02</v>
      </c>
      <c r="O187" s="24" t="str">
        <f t="shared" si="57"/>
        <v>25</v>
      </c>
      <c r="P187" s="24" t="str">
        <f t="shared" si="58"/>
        <v>097</v>
      </c>
      <c r="Q187" s="24" t="str">
        <f t="shared" si="59"/>
        <v>02</v>
      </c>
      <c r="R187" s="24" t="str">
        <f t="shared" si="60"/>
        <v>0000</v>
      </c>
      <c r="S187" s="24" t="str">
        <f t="shared" si="61"/>
        <v>150</v>
      </c>
    </row>
    <row r="188" spans="1:19" s="15" customFormat="1" ht="51" x14ac:dyDescent="0.2">
      <c r="A188" s="9" t="s">
        <v>371</v>
      </c>
      <c r="B188" s="10" t="s">
        <v>372</v>
      </c>
      <c r="C188" s="11">
        <f>C189</f>
        <v>10962.9</v>
      </c>
      <c r="D188" s="11"/>
      <c r="E188" s="11">
        <f>E189</f>
        <v>10962.9</v>
      </c>
      <c r="F188" s="12">
        <f>F189</f>
        <v>0</v>
      </c>
      <c r="G188" s="12"/>
      <c r="H188" s="12">
        <f>H189</f>
        <v>0</v>
      </c>
      <c r="I188" s="12">
        <f>I189</f>
        <v>0</v>
      </c>
      <c r="J188" s="13"/>
      <c r="K188" s="12">
        <f>K189</f>
        <v>0</v>
      </c>
      <c r="M188" s="24" t="str">
        <f t="shared" si="55"/>
        <v>2</v>
      </c>
      <c r="N188" s="24" t="str">
        <f t="shared" si="56"/>
        <v>02</v>
      </c>
      <c r="O188" s="24" t="str">
        <f t="shared" si="57"/>
        <v>25</v>
      </c>
      <c r="P188" s="24" t="str">
        <f t="shared" si="58"/>
        <v>114</v>
      </c>
      <c r="Q188" s="24" t="str">
        <f t="shared" si="59"/>
        <v>00</v>
      </c>
      <c r="R188" s="24" t="str">
        <f t="shared" si="60"/>
        <v>0000</v>
      </c>
      <c r="S188" s="24" t="str">
        <f t="shared" si="61"/>
        <v>150</v>
      </c>
    </row>
    <row r="189" spans="1:19" s="15" customFormat="1" ht="63.75" x14ac:dyDescent="0.2">
      <c r="A189" s="9" t="s">
        <v>373</v>
      </c>
      <c r="B189" s="10" t="s">
        <v>374</v>
      </c>
      <c r="C189" s="11">
        <v>10962.9</v>
      </c>
      <c r="D189" s="11"/>
      <c r="E189" s="11">
        <v>10962.9</v>
      </c>
      <c r="F189" s="12">
        <v>0</v>
      </c>
      <c r="G189" s="12"/>
      <c r="H189" s="12">
        <v>0</v>
      </c>
      <c r="I189" s="12">
        <v>0</v>
      </c>
      <c r="J189" s="13"/>
      <c r="K189" s="12">
        <v>0</v>
      </c>
      <c r="M189" s="24" t="str">
        <f t="shared" si="55"/>
        <v>2</v>
      </c>
      <c r="N189" s="24" t="str">
        <f t="shared" si="56"/>
        <v>02</v>
      </c>
      <c r="O189" s="24" t="str">
        <f t="shared" si="57"/>
        <v>25</v>
      </c>
      <c r="P189" s="24" t="str">
        <f t="shared" si="58"/>
        <v>114</v>
      </c>
      <c r="Q189" s="24" t="str">
        <f t="shared" si="59"/>
        <v>02</v>
      </c>
      <c r="R189" s="24" t="str">
        <f t="shared" si="60"/>
        <v>0000</v>
      </c>
      <c r="S189" s="24" t="str">
        <f t="shared" si="61"/>
        <v>150</v>
      </c>
    </row>
    <row r="190" spans="1:19" s="15" customFormat="1" ht="89.25" x14ac:dyDescent="0.2">
      <c r="A190" s="9" t="s">
        <v>375</v>
      </c>
      <c r="B190" s="10" t="s">
        <v>376</v>
      </c>
      <c r="C190" s="11">
        <f>C191</f>
        <v>0</v>
      </c>
      <c r="D190" s="11"/>
      <c r="E190" s="11">
        <f>E191</f>
        <v>0</v>
      </c>
      <c r="F190" s="12">
        <f>F191</f>
        <v>0</v>
      </c>
      <c r="G190" s="12"/>
      <c r="H190" s="12">
        <f>H191</f>
        <v>0</v>
      </c>
      <c r="I190" s="12">
        <f>I191</f>
        <v>30989.5</v>
      </c>
      <c r="J190" s="13"/>
      <c r="K190" s="12">
        <f>K191</f>
        <v>30989.5</v>
      </c>
      <c r="M190" s="24" t="str">
        <f t="shared" si="55"/>
        <v>2</v>
      </c>
      <c r="N190" s="24" t="str">
        <f t="shared" si="56"/>
        <v>02</v>
      </c>
      <c r="O190" s="24" t="str">
        <f t="shared" si="57"/>
        <v>25</v>
      </c>
      <c r="P190" s="24" t="str">
        <f t="shared" si="58"/>
        <v>117</v>
      </c>
      <c r="Q190" s="24" t="str">
        <f t="shared" si="59"/>
        <v>00</v>
      </c>
      <c r="R190" s="24" t="str">
        <f t="shared" si="60"/>
        <v>0000</v>
      </c>
      <c r="S190" s="24" t="str">
        <f t="shared" si="61"/>
        <v>150</v>
      </c>
    </row>
    <row r="191" spans="1:19" s="15" customFormat="1" ht="102" x14ac:dyDescent="0.2">
      <c r="A191" s="9" t="s">
        <v>377</v>
      </c>
      <c r="B191" s="10" t="s">
        <v>378</v>
      </c>
      <c r="C191" s="11">
        <v>0</v>
      </c>
      <c r="D191" s="11"/>
      <c r="E191" s="11">
        <v>0</v>
      </c>
      <c r="F191" s="12">
        <v>0</v>
      </c>
      <c r="G191" s="12"/>
      <c r="H191" s="12">
        <v>0</v>
      </c>
      <c r="I191" s="12">
        <v>30989.5</v>
      </c>
      <c r="J191" s="13"/>
      <c r="K191" s="12">
        <v>30989.5</v>
      </c>
      <c r="M191" s="24" t="str">
        <f t="shared" si="55"/>
        <v>2</v>
      </c>
      <c r="N191" s="24" t="str">
        <f t="shared" si="56"/>
        <v>02</v>
      </c>
      <c r="O191" s="24" t="str">
        <f t="shared" si="57"/>
        <v>25</v>
      </c>
      <c r="P191" s="24" t="str">
        <f t="shared" si="58"/>
        <v>117</v>
      </c>
      <c r="Q191" s="24" t="str">
        <f t="shared" si="59"/>
        <v>02</v>
      </c>
      <c r="R191" s="24" t="str">
        <f t="shared" si="60"/>
        <v>0000</v>
      </c>
      <c r="S191" s="24" t="str">
        <f t="shared" si="61"/>
        <v>150</v>
      </c>
    </row>
    <row r="192" spans="1:19" s="15" customFormat="1" ht="89.25" x14ac:dyDescent="0.2">
      <c r="A192" s="9" t="s">
        <v>379</v>
      </c>
      <c r="B192" s="10" t="s">
        <v>380</v>
      </c>
      <c r="C192" s="11">
        <f>C193</f>
        <v>40050</v>
      </c>
      <c r="D192" s="11"/>
      <c r="E192" s="11">
        <f>E193</f>
        <v>40050</v>
      </c>
      <c r="F192" s="12">
        <f>F193</f>
        <v>60525.1</v>
      </c>
      <c r="G192" s="12"/>
      <c r="H192" s="12">
        <f>H193</f>
        <v>60525.1</v>
      </c>
      <c r="I192" s="12">
        <f>I193</f>
        <v>59625.1</v>
      </c>
      <c r="J192" s="13"/>
      <c r="K192" s="12">
        <f>K193</f>
        <v>59625.1</v>
      </c>
      <c r="M192" s="24" t="str">
        <f t="shared" si="55"/>
        <v>2</v>
      </c>
      <c r="N192" s="24" t="str">
        <f t="shared" si="56"/>
        <v>02</v>
      </c>
      <c r="O192" s="24" t="str">
        <f t="shared" si="57"/>
        <v>25</v>
      </c>
      <c r="P192" s="24" t="str">
        <f t="shared" si="58"/>
        <v>138</v>
      </c>
      <c r="Q192" s="24" t="str">
        <f t="shared" si="59"/>
        <v>00</v>
      </c>
      <c r="R192" s="24" t="str">
        <f t="shared" si="60"/>
        <v>0000</v>
      </c>
      <c r="S192" s="24" t="str">
        <f t="shared" si="61"/>
        <v>150</v>
      </c>
    </row>
    <row r="193" spans="1:19" s="15" customFormat="1" ht="102" x14ac:dyDescent="0.2">
      <c r="A193" s="9" t="s">
        <v>381</v>
      </c>
      <c r="B193" s="10" t="s">
        <v>382</v>
      </c>
      <c r="C193" s="11">
        <v>40050</v>
      </c>
      <c r="D193" s="11"/>
      <c r="E193" s="11">
        <v>40050</v>
      </c>
      <c r="F193" s="12">
        <v>60525.1</v>
      </c>
      <c r="G193" s="12"/>
      <c r="H193" s="12">
        <v>60525.1</v>
      </c>
      <c r="I193" s="12">
        <v>59625.1</v>
      </c>
      <c r="J193" s="13"/>
      <c r="K193" s="12">
        <v>59625.1</v>
      </c>
      <c r="M193" s="24" t="str">
        <f t="shared" si="55"/>
        <v>2</v>
      </c>
      <c r="N193" s="24" t="str">
        <f t="shared" si="56"/>
        <v>02</v>
      </c>
      <c r="O193" s="24" t="str">
        <f t="shared" si="57"/>
        <v>25</v>
      </c>
      <c r="P193" s="24" t="str">
        <f t="shared" si="58"/>
        <v>138</v>
      </c>
      <c r="Q193" s="24" t="str">
        <f t="shared" si="59"/>
        <v>02</v>
      </c>
      <c r="R193" s="24" t="str">
        <f t="shared" si="60"/>
        <v>0000</v>
      </c>
      <c r="S193" s="24" t="str">
        <f t="shared" si="61"/>
        <v>150</v>
      </c>
    </row>
    <row r="194" spans="1:19" s="15" customFormat="1" ht="51" x14ac:dyDescent="0.2">
      <c r="A194" s="9" t="s">
        <v>383</v>
      </c>
      <c r="B194" s="10" t="s">
        <v>384</v>
      </c>
      <c r="C194" s="11">
        <f t="shared" ref="C194:I194" si="78">C195</f>
        <v>20373.7</v>
      </c>
      <c r="D194" s="11">
        <f t="shared" si="78"/>
        <v>-20373.7</v>
      </c>
      <c r="E194" s="11">
        <f t="shared" si="78"/>
        <v>0</v>
      </c>
      <c r="F194" s="12">
        <f t="shared" si="78"/>
        <v>8939.1</v>
      </c>
      <c r="G194" s="12">
        <f t="shared" si="78"/>
        <v>-8939.1</v>
      </c>
      <c r="H194" s="12">
        <f t="shared" si="78"/>
        <v>0</v>
      </c>
      <c r="I194" s="12">
        <f t="shared" si="78"/>
        <v>0</v>
      </c>
      <c r="J194" s="13"/>
      <c r="K194" s="12">
        <f>K195</f>
        <v>0</v>
      </c>
      <c r="M194" s="24" t="str">
        <f t="shared" si="55"/>
        <v>2</v>
      </c>
      <c r="N194" s="24" t="str">
        <f t="shared" si="56"/>
        <v>02</v>
      </c>
      <c r="O194" s="24" t="str">
        <f t="shared" si="57"/>
        <v>25</v>
      </c>
      <c r="P194" s="24" t="str">
        <f t="shared" si="58"/>
        <v>162</v>
      </c>
      <c r="Q194" s="24" t="str">
        <f t="shared" si="59"/>
        <v>00</v>
      </c>
      <c r="R194" s="24" t="str">
        <f t="shared" si="60"/>
        <v>0000</v>
      </c>
      <c r="S194" s="24" t="str">
        <f t="shared" si="61"/>
        <v>150</v>
      </c>
    </row>
    <row r="195" spans="1:19" s="15" customFormat="1" ht="63.75" x14ac:dyDescent="0.2">
      <c r="A195" s="9" t="s">
        <v>385</v>
      </c>
      <c r="B195" s="10" t="s">
        <v>386</v>
      </c>
      <c r="C195" s="11">
        <v>20373.7</v>
      </c>
      <c r="D195" s="11">
        <f>-20373.7</f>
        <v>-20373.7</v>
      </c>
      <c r="E195" s="11">
        <f>C195+D195</f>
        <v>0</v>
      </c>
      <c r="F195" s="12">
        <v>8939.1</v>
      </c>
      <c r="G195" s="12">
        <v>-8939.1</v>
      </c>
      <c r="H195" s="12">
        <f>F195+G195</f>
        <v>0</v>
      </c>
      <c r="I195" s="12">
        <v>0</v>
      </c>
      <c r="J195" s="13"/>
      <c r="K195" s="12">
        <v>0</v>
      </c>
      <c r="M195" s="24" t="str">
        <f t="shared" si="55"/>
        <v>2</v>
      </c>
      <c r="N195" s="24" t="str">
        <f t="shared" si="56"/>
        <v>02</v>
      </c>
      <c r="O195" s="24" t="str">
        <f t="shared" si="57"/>
        <v>25</v>
      </c>
      <c r="P195" s="24" t="str">
        <f t="shared" si="58"/>
        <v>162</v>
      </c>
      <c r="Q195" s="24" t="str">
        <f t="shared" si="59"/>
        <v>02</v>
      </c>
      <c r="R195" s="24" t="str">
        <f t="shared" si="60"/>
        <v>0000</v>
      </c>
      <c r="S195" s="24" t="str">
        <f t="shared" si="61"/>
        <v>150</v>
      </c>
    </row>
    <row r="196" spans="1:19" s="15" customFormat="1" ht="63.75" x14ac:dyDescent="0.2">
      <c r="A196" s="9" t="s">
        <v>387</v>
      </c>
      <c r="B196" s="10" t="s">
        <v>388</v>
      </c>
      <c r="C196" s="11">
        <f>C197</f>
        <v>7953.5</v>
      </c>
      <c r="D196" s="11"/>
      <c r="E196" s="11">
        <f>E197</f>
        <v>7953.5</v>
      </c>
      <c r="F196" s="12">
        <f>F197</f>
        <v>7953.5</v>
      </c>
      <c r="G196" s="12"/>
      <c r="H196" s="12">
        <f>H197</f>
        <v>7953.5</v>
      </c>
      <c r="I196" s="12">
        <f>I197</f>
        <v>7340.6</v>
      </c>
      <c r="J196" s="13"/>
      <c r="K196" s="12">
        <f>K197</f>
        <v>7340.6</v>
      </c>
      <c r="M196" s="24" t="str">
        <f t="shared" si="55"/>
        <v>2</v>
      </c>
      <c r="N196" s="24" t="str">
        <f t="shared" si="56"/>
        <v>02</v>
      </c>
      <c r="O196" s="24" t="str">
        <f t="shared" si="57"/>
        <v>25</v>
      </c>
      <c r="P196" s="24" t="str">
        <f t="shared" si="58"/>
        <v>169</v>
      </c>
      <c r="Q196" s="24" t="str">
        <f t="shared" si="59"/>
        <v>00</v>
      </c>
      <c r="R196" s="24" t="str">
        <f t="shared" si="60"/>
        <v>0000</v>
      </c>
      <c r="S196" s="24" t="str">
        <f t="shared" si="61"/>
        <v>150</v>
      </c>
    </row>
    <row r="197" spans="1:19" s="15" customFormat="1" ht="63.75" x14ac:dyDescent="0.2">
      <c r="A197" s="9" t="s">
        <v>389</v>
      </c>
      <c r="B197" s="10" t="s">
        <v>390</v>
      </c>
      <c r="C197" s="11">
        <v>7953.5</v>
      </c>
      <c r="D197" s="11"/>
      <c r="E197" s="11">
        <v>7953.5</v>
      </c>
      <c r="F197" s="12">
        <v>7953.5</v>
      </c>
      <c r="G197" s="12"/>
      <c r="H197" s="12">
        <v>7953.5</v>
      </c>
      <c r="I197" s="12">
        <v>7340.6</v>
      </c>
      <c r="J197" s="13"/>
      <c r="K197" s="12">
        <v>7340.6</v>
      </c>
      <c r="M197" s="24" t="str">
        <f t="shared" si="55"/>
        <v>2</v>
      </c>
      <c r="N197" s="24" t="str">
        <f t="shared" si="56"/>
        <v>02</v>
      </c>
      <c r="O197" s="24" t="str">
        <f t="shared" si="57"/>
        <v>25</v>
      </c>
      <c r="P197" s="24" t="str">
        <f t="shared" si="58"/>
        <v>169</v>
      </c>
      <c r="Q197" s="24" t="str">
        <f t="shared" si="59"/>
        <v>02</v>
      </c>
      <c r="R197" s="24" t="str">
        <f t="shared" si="60"/>
        <v>0000</v>
      </c>
      <c r="S197" s="24" t="str">
        <f t="shared" si="61"/>
        <v>150</v>
      </c>
    </row>
    <row r="198" spans="1:19" s="15" customFormat="1" ht="25.5" x14ac:dyDescent="0.2">
      <c r="A198" s="9" t="s">
        <v>391</v>
      </c>
      <c r="B198" s="10" t="s">
        <v>392</v>
      </c>
      <c r="C198" s="11">
        <f>C199</f>
        <v>8331.1</v>
      </c>
      <c r="D198" s="11"/>
      <c r="E198" s="11">
        <f>E199</f>
        <v>8331.1</v>
      </c>
      <c r="F198" s="12">
        <f>F199</f>
        <v>8363.2000000000007</v>
      </c>
      <c r="G198" s="12"/>
      <c r="H198" s="12">
        <f>H199</f>
        <v>8363.2000000000007</v>
      </c>
      <c r="I198" s="12">
        <f>I199</f>
        <v>8329.2999999999993</v>
      </c>
      <c r="J198" s="13"/>
      <c r="K198" s="12">
        <f>K199</f>
        <v>8329.2999999999993</v>
      </c>
      <c r="M198" s="24" t="str">
        <f t="shared" si="55"/>
        <v>2</v>
      </c>
      <c r="N198" s="24" t="str">
        <f t="shared" si="56"/>
        <v>02</v>
      </c>
      <c r="O198" s="24" t="str">
        <f t="shared" si="57"/>
        <v>25</v>
      </c>
      <c r="P198" s="24" t="str">
        <f t="shared" si="58"/>
        <v>173</v>
      </c>
      <c r="Q198" s="24" t="str">
        <f t="shared" si="59"/>
        <v>00</v>
      </c>
      <c r="R198" s="24" t="str">
        <f t="shared" si="60"/>
        <v>0000</v>
      </c>
      <c r="S198" s="24" t="str">
        <f t="shared" si="61"/>
        <v>150</v>
      </c>
    </row>
    <row r="199" spans="1:19" s="15" customFormat="1" ht="25.5" x14ac:dyDescent="0.2">
      <c r="A199" s="9" t="s">
        <v>393</v>
      </c>
      <c r="B199" s="10" t="s">
        <v>394</v>
      </c>
      <c r="C199" s="11">
        <v>8331.1</v>
      </c>
      <c r="D199" s="11"/>
      <c r="E199" s="11">
        <v>8331.1</v>
      </c>
      <c r="F199" s="12">
        <v>8363.2000000000007</v>
      </c>
      <c r="G199" s="12"/>
      <c r="H199" s="12">
        <v>8363.2000000000007</v>
      </c>
      <c r="I199" s="12">
        <v>8329.2999999999993</v>
      </c>
      <c r="J199" s="13"/>
      <c r="K199" s="12">
        <v>8329.2999999999993</v>
      </c>
      <c r="M199" s="24" t="str">
        <f t="shared" ref="M199:M262" si="79">LEFT(A199,1)</f>
        <v>2</v>
      </c>
      <c r="N199" s="24" t="str">
        <f t="shared" ref="N199:N262" si="80">MID(A199,3,2)</f>
        <v>02</v>
      </c>
      <c r="O199" s="24" t="str">
        <f t="shared" ref="O199:O262" si="81">MID(A199,6,2)</f>
        <v>25</v>
      </c>
      <c r="P199" s="24" t="str">
        <f t="shared" ref="P199:P262" si="82">MID(A199,9,3)</f>
        <v>173</v>
      </c>
      <c r="Q199" s="24" t="str">
        <f t="shared" ref="Q199:Q262" si="83">MID(A199,13,2)</f>
        <v>02</v>
      </c>
      <c r="R199" s="24" t="str">
        <f t="shared" ref="R199:R262" si="84">MID(A199,16,4)</f>
        <v>0000</v>
      </c>
      <c r="S199" s="24" t="str">
        <f t="shared" ref="S199:S262" si="85">RIGHT(A199,3)</f>
        <v>150</v>
      </c>
    </row>
    <row r="200" spans="1:19" s="15" customFormat="1" ht="25.5" x14ac:dyDescent="0.2">
      <c r="A200" s="9" t="s">
        <v>395</v>
      </c>
      <c r="B200" s="10" t="s">
        <v>396</v>
      </c>
      <c r="C200" s="11">
        <f>C201</f>
        <v>3777</v>
      </c>
      <c r="D200" s="11">
        <f>D201</f>
        <v>-3777</v>
      </c>
      <c r="E200" s="11">
        <f>E201</f>
        <v>0</v>
      </c>
      <c r="F200" s="12">
        <f>F201</f>
        <v>0</v>
      </c>
      <c r="G200" s="12"/>
      <c r="H200" s="12">
        <f>H201</f>
        <v>0</v>
      </c>
      <c r="I200" s="12">
        <f>I201</f>
        <v>0</v>
      </c>
      <c r="J200" s="13"/>
      <c r="K200" s="12">
        <f>K201</f>
        <v>0</v>
      </c>
      <c r="M200" s="24" t="str">
        <f t="shared" si="79"/>
        <v>2</v>
      </c>
      <c r="N200" s="24" t="str">
        <f t="shared" si="80"/>
        <v>02</v>
      </c>
      <c r="O200" s="24" t="str">
        <f t="shared" si="81"/>
        <v>25</v>
      </c>
      <c r="P200" s="24" t="str">
        <f t="shared" si="82"/>
        <v>175</v>
      </c>
      <c r="Q200" s="24" t="str">
        <f t="shared" si="83"/>
        <v>00</v>
      </c>
      <c r="R200" s="24" t="str">
        <f t="shared" si="84"/>
        <v>0000</v>
      </c>
      <c r="S200" s="24" t="str">
        <f t="shared" si="85"/>
        <v>150</v>
      </c>
    </row>
    <row r="201" spans="1:19" s="15" customFormat="1" ht="25.5" x14ac:dyDescent="0.2">
      <c r="A201" s="9" t="s">
        <v>397</v>
      </c>
      <c r="B201" s="10" t="s">
        <v>398</v>
      </c>
      <c r="C201" s="11">
        <v>3777</v>
      </c>
      <c r="D201" s="11">
        <v>-3777</v>
      </c>
      <c r="E201" s="11">
        <f>C201+D201</f>
        <v>0</v>
      </c>
      <c r="F201" s="12">
        <v>0</v>
      </c>
      <c r="G201" s="12"/>
      <c r="H201" s="12">
        <v>0</v>
      </c>
      <c r="I201" s="12">
        <v>0</v>
      </c>
      <c r="J201" s="13"/>
      <c r="K201" s="12">
        <v>0</v>
      </c>
      <c r="M201" s="24" t="str">
        <f t="shared" si="79"/>
        <v>2</v>
      </c>
      <c r="N201" s="24" t="str">
        <f t="shared" si="80"/>
        <v>02</v>
      </c>
      <c r="O201" s="24" t="str">
        <f t="shared" si="81"/>
        <v>25</v>
      </c>
      <c r="P201" s="24" t="str">
        <f t="shared" si="82"/>
        <v>175</v>
      </c>
      <c r="Q201" s="24" t="str">
        <f t="shared" si="83"/>
        <v>02</v>
      </c>
      <c r="R201" s="24" t="str">
        <f t="shared" si="84"/>
        <v>0000</v>
      </c>
      <c r="S201" s="24" t="str">
        <f t="shared" si="85"/>
        <v>150</v>
      </c>
    </row>
    <row r="202" spans="1:19" s="15" customFormat="1" ht="38.25" x14ac:dyDescent="0.2">
      <c r="A202" s="9" t="s">
        <v>399</v>
      </c>
      <c r="B202" s="10" t="s">
        <v>400</v>
      </c>
      <c r="C202" s="11">
        <f>C203</f>
        <v>0</v>
      </c>
      <c r="D202" s="11"/>
      <c r="E202" s="11">
        <f>E203</f>
        <v>0</v>
      </c>
      <c r="F202" s="12">
        <f>F203</f>
        <v>0</v>
      </c>
      <c r="G202" s="12"/>
      <c r="H202" s="12">
        <f>H203</f>
        <v>0</v>
      </c>
      <c r="I202" s="12">
        <f>I203</f>
        <v>8863.6</v>
      </c>
      <c r="J202" s="13"/>
      <c r="K202" s="12">
        <f>K203</f>
        <v>8863.6</v>
      </c>
      <c r="M202" s="24" t="str">
        <f t="shared" si="79"/>
        <v>2</v>
      </c>
      <c r="N202" s="24" t="str">
        <f t="shared" si="80"/>
        <v>02</v>
      </c>
      <c r="O202" s="24" t="str">
        <f t="shared" si="81"/>
        <v>25</v>
      </c>
      <c r="P202" s="24" t="str">
        <f t="shared" si="82"/>
        <v>177</v>
      </c>
      <c r="Q202" s="24" t="str">
        <f t="shared" si="83"/>
        <v>00</v>
      </c>
      <c r="R202" s="24" t="str">
        <f t="shared" si="84"/>
        <v>0000</v>
      </c>
      <c r="S202" s="24" t="str">
        <f t="shared" si="85"/>
        <v>150</v>
      </c>
    </row>
    <row r="203" spans="1:19" s="15" customFormat="1" ht="38.25" x14ac:dyDescent="0.2">
      <c r="A203" s="9" t="s">
        <v>401</v>
      </c>
      <c r="B203" s="10" t="s">
        <v>402</v>
      </c>
      <c r="C203" s="11">
        <v>0</v>
      </c>
      <c r="D203" s="11"/>
      <c r="E203" s="11">
        <v>0</v>
      </c>
      <c r="F203" s="12">
        <v>0</v>
      </c>
      <c r="G203" s="12"/>
      <c r="H203" s="12">
        <v>0</v>
      </c>
      <c r="I203" s="12">
        <v>8863.6</v>
      </c>
      <c r="J203" s="13"/>
      <c r="K203" s="12">
        <v>8863.6</v>
      </c>
      <c r="M203" s="24" t="str">
        <f t="shared" si="79"/>
        <v>2</v>
      </c>
      <c r="N203" s="24" t="str">
        <f t="shared" si="80"/>
        <v>02</v>
      </c>
      <c r="O203" s="24" t="str">
        <f t="shared" si="81"/>
        <v>25</v>
      </c>
      <c r="P203" s="24" t="str">
        <f t="shared" si="82"/>
        <v>177</v>
      </c>
      <c r="Q203" s="24" t="str">
        <f t="shared" si="83"/>
        <v>02</v>
      </c>
      <c r="R203" s="24" t="str">
        <f t="shared" si="84"/>
        <v>0000</v>
      </c>
      <c r="S203" s="24" t="str">
        <f t="shared" si="85"/>
        <v>150</v>
      </c>
    </row>
    <row r="204" spans="1:19" s="15" customFormat="1" ht="51" x14ac:dyDescent="0.2">
      <c r="A204" s="9" t="s">
        <v>403</v>
      </c>
      <c r="B204" s="10" t="s">
        <v>404</v>
      </c>
      <c r="C204" s="11">
        <f>C205</f>
        <v>133560.70000000001</v>
      </c>
      <c r="D204" s="11"/>
      <c r="E204" s="11">
        <f>E205</f>
        <v>133560.70000000001</v>
      </c>
      <c r="F204" s="12">
        <f>F205</f>
        <v>185255.1</v>
      </c>
      <c r="G204" s="12"/>
      <c r="H204" s="12">
        <f>H205</f>
        <v>185255.1</v>
      </c>
      <c r="I204" s="12">
        <f>I205</f>
        <v>185255.1</v>
      </c>
      <c r="J204" s="13"/>
      <c r="K204" s="12">
        <f>K205</f>
        <v>185255.1</v>
      </c>
      <c r="M204" s="24" t="str">
        <f t="shared" si="79"/>
        <v>2</v>
      </c>
      <c r="N204" s="24" t="str">
        <f t="shared" si="80"/>
        <v>02</v>
      </c>
      <c r="O204" s="24" t="str">
        <f t="shared" si="81"/>
        <v>25</v>
      </c>
      <c r="P204" s="24" t="str">
        <f t="shared" si="82"/>
        <v>178</v>
      </c>
      <c r="Q204" s="24" t="str">
        <f t="shared" si="83"/>
        <v>00</v>
      </c>
      <c r="R204" s="24" t="str">
        <f t="shared" si="84"/>
        <v>0000</v>
      </c>
      <c r="S204" s="24" t="str">
        <f t="shared" si="85"/>
        <v>150</v>
      </c>
    </row>
    <row r="205" spans="1:19" s="15" customFormat="1" ht="63.75" x14ac:dyDescent="0.2">
      <c r="A205" s="9" t="s">
        <v>405</v>
      </c>
      <c r="B205" s="10" t="s">
        <v>406</v>
      </c>
      <c r="C205" s="11">
        <v>133560.70000000001</v>
      </c>
      <c r="D205" s="11"/>
      <c r="E205" s="11">
        <v>133560.70000000001</v>
      </c>
      <c r="F205" s="12">
        <v>185255.1</v>
      </c>
      <c r="G205" s="12"/>
      <c r="H205" s="12">
        <v>185255.1</v>
      </c>
      <c r="I205" s="12">
        <v>185255.1</v>
      </c>
      <c r="J205" s="13"/>
      <c r="K205" s="12">
        <v>185255.1</v>
      </c>
      <c r="M205" s="24" t="str">
        <f t="shared" si="79"/>
        <v>2</v>
      </c>
      <c r="N205" s="24" t="str">
        <f t="shared" si="80"/>
        <v>02</v>
      </c>
      <c r="O205" s="24" t="str">
        <f t="shared" si="81"/>
        <v>25</v>
      </c>
      <c r="P205" s="24" t="str">
        <f t="shared" si="82"/>
        <v>178</v>
      </c>
      <c r="Q205" s="24" t="str">
        <f t="shared" si="83"/>
        <v>02</v>
      </c>
      <c r="R205" s="24" t="str">
        <f t="shared" si="84"/>
        <v>0000</v>
      </c>
      <c r="S205" s="24" t="str">
        <f t="shared" si="85"/>
        <v>150</v>
      </c>
    </row>
    <row r="206" spans="1:19" s="15" customFormat="1" ht="63.75" x14ac:dyDescent="0.2">
      <c r="A206" s="9" t="s">
        <v>407</v>
      </c>
      <c r="B206" s="10" t="s">
        <v>408</v>
      </c>
      <c r="C206" s="11">
        <f>C207</f>
        <v>5737.5</v>
      </c>
      <c r="D206" s="11"/>
      <c r="E206" s="11">
        <f>E207</f>
        <v>5737.5</v>
      </c>
      <c r="F206" s="12">
        <f>F207</f>
        <v>9301.2999999999993</v>
      </c>
      <c r="G206" s="12"/>
      <c r="H206" s="12">
        <f>H207</f>
        <v>9301.2999999999993</v>
      </c>
      <c r="I206" s="12">
        <f>I207</f>
        <v>14520.3</v>
      </c>
      <c r="J206" s="13"/>
      <c r="K206" s="12">
        <f>K207</f>
        <v>14520.3</v>
      </c>
      <c r="M206" s="24" t="str">
        <f t="shared" si="79"/>
        <v>2</v>
      </c>
      <c r="N206" s="24" t="str">
        <f t="shared" si="80"/>
        <v>02</v>
      </c>
      <c r="O206" s="24" t="str">
        <f t="shared" si="81"/>
        <v>25</v>
      </c>
      <c r="P206" s="24" t="str">
        <f t="shared" si="82"/>
        <v>187</v>
      </c>
      <c r="Q206" s="24" t="str">
        <f t="shared" si="83"/>
        <v>00</v>
      </c>
      <c r="R206" s="24" t="str">
        <f t="shared" si="84"/>
        <v>0000</v>
      </c>
      <c r="S206" s="24" t="str">
        <f t="shared" si="85"/>
        <v>150</v>
      </c>
    </row>
    <row r="207" spans="1:19" s="15" customFormat="1" ht="63.75" x14ac:dyDescent="0.2">
      <c r="A207" s="9" t="s">
        <v>409</v>
      </c>
      <c r="B207" s="10" t="s">
        <v>410</v>
      </c>
      <c r="C207" s="11">
        <v>5737.5</v>
      </c>
      <c r="D207" s="11"/>
      <c r="E207" s="11">
        <v>5737.5</v>
      </c>
      <c r="F207" s="12">
        <v>9301.2999999999993</v>
      </c>
      <c r="G207" s="12"/>
      <c r="H207" s="12">
        <v>9301.2999999999993</v>
      </c>
      <c r="I207" s="12">
        <v>14520.3</v>
      </c>
      <c r="J207" s="13"/>
      <c r="K207" s="12">
        <v>14520.3</v>
      </c>
      <c r="M207" s="24" t="str">
        <f t="shared" si="79"/>
        <v>2</v>
      </c>
      <c r="N207" s="24" t="str">
        <f t="shared" si="80"/>
        <v>02</v>
      </c>
      <c r="O207" s="24" t="str">
        <f t="shared" si="81"/>
        <v>25</v>
      </c>
      <c r="P207" s="24" t="str">
        <f t="shared" si="82"/>
        <v>187</v>
      </c>
      <c r="Q207" s="24" t="str">
        <f t="shared" si="83"/>
        <v>02</v>
      </c>
      <c r="R207" s="24" t="str">
        <f t="shared" si="84"/>
        <v>0000</v>
      </c>
      <c r="S207" s="24" t="str">
        <f t="shared" si="85"/>
        <v>150</v>
      </c>
    </row>
    <row r="208" spans="1:19" s="15" customFormat="1" ht="25.5" x14ac:dyDescent="0.2">
      <c r="A208" s="9" t="s">
        <v>411</v>
      </c>
      <c r="B208" s="10" t="s">
        <v>412</v>
      </c>
      <c r="C208" s="11">
        <f>C209</f>
        <v>0</v>
      </c>
      <c r="D208" s="11"/>
      <c r="E208" s="11">
        <f>E209</f>
        <v>0</v>
      </c>
      <c r="F208" s="12">
        <f>F209</f>
        <v>88942.6</v>
      </c>
      <c r="G208" s="12"/>
      <c r="H208" s="12">
        <f>H209</f>
        <v>88942.6</v>
      </c>
      <c r="I208" s="12">
        <f>I209</f>
        <v>0</v>
      </c>
      <c r="J208" s="13"/>
      <c r="K208" s="12">
        <f>K209</f>
        <v>0</v>
      </c>
      <c r="M208" s="24" t="str">
        <f t="shared" si="79"/>
        <v>2</v>
      </c>
      <c r="N208" s="24" t="str">
        <f t="shared" si="80"/>
        <v>02</v>
      </c>
      <c r="O208" s="24" t="str">
        <f t="shared" si="81"/>
        <v>25</v>
      </c>
      <c r="P208" s="24" t="str">
        <f t="shared" si="82"/>
        <v>189</v>
      </c>
      <c r="Q208" s="24" t="str">
        <f t="shared" si="83"/>
        <v>00</v>
      </c>
      <c r="R208" s="24" t="str">
        <f t="shared" si="84"/>
        <v>0000</v>
      </c>
      <c r="S208" s="24" t="str">
        <f t="shared" si="85"/>
        <v>150</v>
      </c>
    </row>
    <row r="209" spans="1:19" s="15" customFormat="1" ht="25.5" x14ac:dyDescent="0.2">
      <c r="A209" s="9" t="s">
        <v>413</v>
      </c>
      <c r="B209" s="10" t="s">
        <v>414</v>
      </c>
      <c r="C209" s="11">
        <v>0</v>
      </c>
      <c r="D209" s="11"/>
      <c r="E209" s="11">
        <v>0</v>
      </c>
      <c r="F209" s="12">
        <v>88942.6</v>
      </c>
      <c r="G209" s="12"/>
      <c r="H209" s="12">
        <v>88942.6</v>
      </c>
      <c r="I209" s="12">
        <v>0</v>
      </c>
      <c r="J209" s="13"/>
      <c r="K209" s="12">
        <v>0</v>
      </c>
      <c r="M209" s="24" t="str">
        <f t="shared" si="79"/>
        <v>2</v>
      </c>
      <c r="N209" s="24" t="str">
        <f t="shared" si="80"/>
        <v>02</v>
      </c>
      <c r="O209" s="24" t="str">
        <f t="shared" si="81"/>
        <v>25</v>
      </c>
      <c r="P209" s="24" t="str">
        <f t="shared" si="82"/>
        <v>189</v>
      </c>
      <c r="Q209" s="24" t="str">
        <f t="shared" si="83"/>
        <v>02</v>
      </c>
      <c r="R209" s="24" t="str">
        <f t="shared" si="84"/>
        <v>0000</v>
      </c>
      <c r="S209" s="24" t="str">
        <f t="shared" si="85"/>
        <v>150</v>
      </c>
    </row>
    <row r="210" spans="1:19" s="15" customFormat="1" ht="25.5" x14ac:dyDescent="0.2">
      <c r="A210" s="9" t="s">
        <v>415</v>
      </c>
      <c r="B210" s="10" t="s">
        <v>416</v>
      </c>
      <c r="C210" s="11">
        <f>C211</f>
        <v>8452.7000000000007</v>
      </c>
      <c r="D210" s="11"/>
      <c r="E210" s="11">
        <f>E211</f>
        <v>8452.7000000000007</v>
      </c>
      <c r="F210" s="12">
        <f>F211</f>
        <v>12641.2</v>
      </c>
      <c r="G210" s="12"/>
      <c r="H210" s="12">
        <f>H211</f>
        <v>12641.2</v>
      </c>
      <c r="I210" s="12">
        <f>I211</f>
        <v>12641.2</v>
      </c>
      <c r="J210" s="13"/>
      <c r="K210" s="12">
        <f>K211</f>
        <v>12641.2</v>
      </c>
      <c r="M210" s="24" t="str">
        <f t="shared" si="79"/>
        <v>2</v>
      </c>
      <c r="N210" s="24" t="str">
        <f t="shared" si="80"/>
        <v>02</v>
      </c>
      <c r="O210" s="24" t="str">
        <f t="shared" si="81"/>
        <v>25</v>
      </c>
      <c r="P210" s="24" t="str">
        <f t="shared" si="82"/>
        <v>201</v>
      </c>
      <c r="Q210" s="24" t="str">
        <f t="shared" si="83"/>
        <v>00</v>
      </c>
      <c r="R210" s="24" t="str">
        <f t="shared" si="84"/>
        <v>0000</v>
      </c>
      <c r="S210" s="24" t="str">
        <f t="shared" si="85"/>
        <v>150</v>
      </c>
    </row>
    <row r="211" spans="1:19" s="15" customFormat="1" ht="25.5" x14ac:dyDescent="0.2">
      <c r="A211" s="9" t="s">
        <v>417</v>
      </c>
      <c r="B211" s="10" t="s">
        <v>418</v>
      </c>
      <c r="C211" s="11">
        <v>8452.7000000000007</v>
      </c>
      <c r="D211" s="11"/>
      <c r="E211" s="11">
        <v>8452.7000000000007</v>
      </c>
      <c r="F211" s="12">
        <v>12641.2</v>
      </c>
      <c r="G211" s="12"/>
      <c r="H211" s="12">
        <v>12641.2</v>
      </c>
      <c r="I211" s="12">
        <v>12641.2</v>
      </c>
      <c r="J211" s="13"/>
      <c r="K211" s="12">
        <v>12641.2</v>
      </c>
      <c r="M211" s="24" t="str">
        <f t="shared" si="79"/>
        <v>2</v>
      </c>
      <c r="N211" s="24" t="str">
        <f t="shared" si="80"/>
        <v>02</v>
      </c>
      <c r="O211" s="24" t="str">
        <f t="shared" si="81"/>
        <v>25</v>
      </c>
      <c r="P211" s="24" t="str">
        <f t="shared" si="82"/>
        <v>201</v>
      </c>
      <c r="Q211" s="24" t="str">
        <f t="shared" si="83"/>
        <v>02</v>
      </c>
      <c r="R211" s="24" t="str">
        <f t="shared" si="84"/>
        <v>0000</v>
      </c>
      <c r="S211" s="24" t="str">
        <f t="shared" si="85"/>
        <v>150</v>
      </c>
    </row>
    <row r="212" spans="1:19" s="15" customFormat="1" ht="38.25" x14ac:dyDescent="0.2">
      <c r="A212" s="9" t="s">
        <v>419</v>
      </c>
      <c r="B212" s="10" t="s">
        <v>420</v>
      </c>
      <c r="C212" s="11">
        <f>C213</f>
        <v>23575.4</v>
      </c>
      <c r="D212" s="11"/>
      <c r="E212" s="11">
        <f>E213</f>
        <v>23575.4</v>
      </c>
      <c r="F212" s="12">
        <f>F213</f>
        <v>29159.8</v>
      </c>
      <c r="G212" s="12"/>
      <c r="H212" s="12">
        <f>H213</f>
        <v>29159.8</v>
      </c>
      <c r="I212" s="12">
        <f>I213</f>
        <v>26983.7</v>
      </c>
      <c r="J212" s="13"/>
      <c r="K212" s="12">
        <f>K213</f>
        <v>26983.7</v>
      </c>
      <c r="M212" s="24" t="str">
        <f t="shared" si="79"/>
        <v>2</v>
      </c>
      <c r="N212" s="24" t="str">
        <f t="shared" si="80"/>
        <v>02</v>
      </c>
      <c r="O212" s="24" t="str">
        <f t="shared" si="81"/>
        <v>25</v>
      </c>
      <c r="P212" s="24" t="str">
        <f t="shared" si="82"/>
        <v>202</v>
      </c>
      <c r="Q212" s="24" t="str">
        <f t="shared" si="83"/>
        <v>00</v>
      </c>
      <c r="R212" s="24" t="str">
        <f t="shared" si="84"/>
        <v>0000</v>
      </c>
      <c r="S212" s="24" t="str">
        <f t="shared" si="85"/>
        <v>150</v>
      </c>
    </row>
    <row r="213" spans="1:19" s="15" customFormat="1" ht="38.25" x14ac:dyDescent="0.2">
      <c r="A213" s="9" t="s">
        <v>421</v>
      </c>
      <c r="B213" s="10" t="s">
        <v>422</v>
      </c>
      <c r="C213" s="11">
        <v>23575.4</v>
      </c>
      <c r="D213" s="11"/>
      <c r="E213" s="11">
        <v>23575.4</v>
      </c>
      <c r="F213" s="12">
        <v>29159.8</v>
      </c>
      <c r="G213" s="12"/>
      <c r="H213" s="12">
        <v>29159.8</v>
      </c>
      <c r="I213" s="12">
        <v>26983.7</v>
      </c>
      <c r="J213" s="13"/>
      <c r="K213" s="12">
        <v>26983.7</v>
      </c>
      <c r="M213" s="24" t="str">
        <f t="shared" si="79"/>
        <v>2</v>
      </c>
      <c r="N213" s="24" t="str">
        <f t="shared" si="80"/>
        <v>02</v>
      </c>
      <c r="O213" s="24" t="str">
        <f t="shared" si="81"/>
        <v>25</v>
      </c>
      <c r="P213" s="24" t="str">
        <f t="shared" si="82"/>
        <v>202</v>
      </c>
      <c r="Q213" s="24" t="str">
        <f t="shared" si="83"/>
        <v>02</v>
      </c>
      <c r="R213" s="24" t="str">
        <f t="shared" si="84"/>
        <v>0000</v>
      </c>
      <c r="S213" s="24" t="str">
        <f t="shared" si="85"/>
        <v>150</v>
      </c>
    </row>
    <row r="214" spans="1:19" s="15" customFormat="1" ht="38.25" x14ac:dyDescent="0.2">
      <c r="A214" s="9" t="s">
        <v>423</v>
      </c>
      <c r="B214" s="10" t="s">
        <v>424</v>
      </c>
      <c r="C214" s="11">
        <f>C215</f>
        <v>20002.3</v>
      </c>
      <c r="D214" s="11"/>
      <c r="E214" s="11">
        <f>E215</f>
        <v>20002.3</v>
      </c>
      <c r="F214" s="12">
        <f>F215</f>
        <v>19773.400000000001</v>
      </c>
      <c r="G214" s="12"/>
      <c r="H214" s="12">
        <f>H215</f>
        <v>19773.400000000001</v>
      </c>
      <c r="I214" s="12">
        <f>I215</f>
        <v>30491.7</v>
      </c>
      <c r="J214" s="13"/>
      <c r="K214" s="12">
        <f>K215</f>
        <v>30491.7</v>
      </c>
      <c r="M214" s="24" t="str">
        <f t="shared" si="79"/>
        <v>2</v>
      </c>
      <c r="N214" s="24" t="str">
        <f t="shared" si="80"/>
        <v>02</v>
      </c>
      <c r="O214" s="24" t="str">
        <f t="shared" si="81"/>
        <v>25</v>
      </c>
      <c r="P214" s="24" t="str">
        <f t="shared" si="82"/>
        <v>210</v>
      </c>
      <c r="Q214" s="24" t="str">
        <f t="shared" si="83"/>
        <v>00</v>
      </c>
      <c r="R214" s="24" t="str">
        <f t="shared" si="84"/>
        <v>0000</v>
      </c>
      <c r="S214" s="24" t="str">
        <f t="shared" si="85"/>
        <v>150</v>
      </c>
    </row>
    <row r="215" spans="1:19" s="15" customFormat="1" ht="51" x14ac:dyDescent="0.2">
      <c r="A215" s="9" t="s">
        <v>425</v>
      </c>
      <c r="B215" s="10" t="s">
        <v>426</v>
      </c>
      <c r="C215" s="11">
        <v>20002.3</v>
      </c>
      <c r="D215" s="11"/>
      <c r="E215" s="11">
        <v>20002.3</v>
      </c>
      <c r="F215" s="12">
        <v>19773.400000000001</v>
      </c>
      <c r="G215" s="12"/>
      <c r="H215" s="12">
        <v>19773.400000000001</v>
      </c>
      <c r="I215" s="12">
        <v>30491.7</v>
      </c>
      <c r="J215" s="13"/>
      <c r="K215" s="12">
        <v>30491.7</v>
      </c>
      <c r="M215" s="24" t="str">
        <f t="shared" si="79"/>
        <v>2</v>
      </c>
      <c r="N215" s="24" t="str">
        <f t="shared" si="80"/>
        <v>02</v>
      </c>
      <c r="O215" s="24" t="str">
        <f t="shared" si="81"/>
        <v>25</v>
      </c>
      <c r="P215" s="24" t="str">
        <f t="shared" si="82"/>
        <v>210</v>
      </c>
      <c r="Q215" s="24" t="str">
        <f t="shared" si="83"/>
        <v>02</v>
      </c>
      <c r="R215" s="24" t="str">
        <f t="shared" si="84"/>
        <v>0000</v>
      </c>
      <c r="S215" s="24" t="str">
        <f t="shared" si="85"/>
        <v>150</v>
      </c>
    </row>
    <row r="216" spans="1:19" s="15" customFormat="1" ht="25.5" x14ac:dyDescent="0.2">
      <c r="A216" s="9" t="s">
        <v>427</v>
      </c>
      <c r="B216" s="10" t="s">
        <v>428</v>
      </c>
      <c r="C216" s="11">
        <f>C217</f>
        <v>0</v>
      </c>
      <c r="D216" s="11"/>
      <c r="E216" s="11">
        <f>E217</f>
        <v>0</v>
      </c>
      <c r="F216" s="12">
        <f>F217</f>
        <v>0</v>
      </c>
      <c r="G216" s="12"/>
      <c r="H216" s="12">
        <f>H217</f>
        <v>0</v>
      </c>
      <c r="I216" s="12">
        <f>I217</f>
        <v>23779.5</v>
      </c>
      <c r="J216" s="13"/>
      <c r="K216" s="12">
        <f>K217</f>
        <v>23779.5</v>
      </c>
      <c r="M216" s="24" t="str">
        <f t="shared" si="79"/>
        <v>2</v>
      </c>
      <c r="N216" s="24" t="str">
        <f t="shared" si="80"/>
        <v>02</v>
      </c>
      <c r="O216" s="24" t="str">
        <f t="shared" si="81"/>
        <v>25</v>
      </c>
      <c r="P216" s="24" t="str">
        <f t="shared" si="82"/>
        <v>219</v>
      </c>
      <c r="Q216" s="24" t="str">
        <f t="shared" si="83"/>
        <v>00</v>
      </c>
      <c r="R216" s="24" t="str">
        <f t="shared" si="84"/>
        <v>0000</v>
      </c>
      <c r="S216" s="24" t="str">
        <f t="shared" si="85"/>
        <v>150</v>
      </c>
    </row>
    <row r="217" spans="1:19" s="15" customFormat="1" ht="25.5" x14ac:dyDescent="0.2">
      <c r="A217" s="9" t="s">
        <v>429</v>
      </c>
      <c r="B217" s="10" t="s">
        <v>430</v>
      </c>
      <c r="C217" s="11">
        <v>0</v>
      </c>
      <c r="D217" s="11"/>
      <c r="E217" s="11">
        <v>0</v>
      </c>
      <c r="F217" s="12">
        <v>0</v>
      </c>
      <c r="G217" s="12"/>
      <c r="H217" s="12">
        <v>0</v>
      </c>
      <c r="I217" s="12">
        <v>23779.5</v>
      </c>
      <c r="J217" s="13"/>
      <c r="K217" s="12">
        <v>23779.5</v>
      </c>
      <c r="M217" s="24" t="str">
        <f t="shared" si="79"/>
        <v>2</v>
      </c>
      <c r="N217" s="24" t="str">
        <f t="shared" si="80"/>
        <v>02</v>
      </c>
      <c r="O217" s="24" t="str">
        <f t="shared" si="81"/>
        <v>25</v>
      </c>
      <c r="P217" s="24" t="str">
        <f t="shared" si="82"/>
        <v>219</v>
      </c>
      <c r="Q217" s="24" t="str">
        <f t="shared" si="83"/>
        <v>02</v>
      </c>
      <c r="R217" s="24" t="str">
        <f t="shared" si="84"/>
        <v>0000</v>
      </c>
      <c r="S217" s="24" t="str">
        <f t="shared" si="85"/>
        <v>150</v>
      </c>
    </row>
    <row r="218" spans="1:19" s="15" customFormat="1" ht="38.25" x14ac:dyDescent="0.2">
      <c r="A218" s="9" t="s">
        <v>431</v>
      </c>
      <c r="B218" s="10" t="s">
        <v>432</v>
      </c>
      <c r="C218" s="11">
        <f>C219</f>
        <v>946.5</v>
      </c>
      <c r="D218" s="11"/>
      <c r="E218" s="11">
        <f>E219</f>
        <v>946.5</v>
      </c>
      <c r="F218" s="12">
        <f>F219</f>
        <v>1357.8</v>
      </c>
      <c r="G218" s="12"/>
      <c r="H218" s="12">
        <f>H219</f>
        <v>1357.8</v>
      </c>
      <c r="I218" s="12">
        <f>I219</f>
        <v>1358.2</v>
      </c>
      <c r="J218" s="13"/>
      <c r="K218" s="12">
        <f>K219</f>
        <v>1358.2</v>
      </c>
      <c r="M218" s="24" t="str">
        <f t="shared" si="79"/>
        <v>2</v>
      </c>
      <c r="N218" s="24" t="str">
        <f t="shared" si="80"/>
        <v>02</v>
      </c>
      <c r="O218" s="24" t="str">
        <f t="shared" si="81"/>
        <v>25</v>
      </c>
      <c r="P218" s="24" t="str">
        <f t="shared" si="82"/>
        <v>228</v>
      </c>
      <c r="Q218" s="24" t="str">
        <f t="shared" si="83"/>
        <v>00</v>
      </c>
      <c r="R218" s="24" t="str">
        <f t="shared" si="84"/>
        <v>0000</v>
      </c>
      <c r="S218" s="24" t="str">
        <f t="shared" si="85"/>
        <v>150</v>
      </c>
    </row>
    <row r="219" spans="1:19" s="15" customFormat="1" ht="38.25" x14ac:dyDescent="0.2">
      <c r="A219" s="9" t="s">
        <v>433</v>
      </c>
      <c r="B219" s="10" t="s">
        <v>434</v>
      </c>
      <c r="C219" s="11">
        <v>946.5</v>
      </c>
      <c r="D219" s="11"/>
      <c r="E219" s="11">
        <v>946.5</v>
      </c>
      <c r="F219" s="12">
        <v>1357.8</v>
      </c>
      <c r="G219" s="12"/>
      <c r="H219" s="12">
        <v>1357.8</v>
      </c>
      <c r="I219" s="12">
        <v>1358.2</v>
      </c>
      <c r="J219" s="13"/>
      <c r="K219" s="12">
        <v>1358.2</v>
      </c>
      <c r="M219" s="24" t="str">
        <f t="shared" si="79"/>
        <v>2</v>
      </c>
      <c r="N219" s="24" t="str">
        <f t="shared" si="80"/>
        <v>02</v>
      </c>
      <c r="O219" s="24" t="str">
        <f t="shared" si="81"/>
        <v>25</v>
      </c>
      <c r="P219" s="24" t="str">
        <f t="shared" si="82"/>
        <v>228</v>
      </c>
      <c r="Q219" s="24" t="str">
        <f t="shared" si="83"/>
        <v>02</v>
      </c>
      <c r="R219" s="24" t="str">
        <f t="shared" si="84"/>
        <v>0000</v>
      </c>
      <c r="S219" s="24" t="str">
        <f t="shared" si="85"/>
        <v>150</v>
      </c>
    </row>
    <row r="220" spans="1:19" s="15" customFormat="1" ht="38.25" x14ac:dyDescent="0.2">
      <c r="A220" s="9" t="s">
        <v>435</v>
      </c>
      <c r="B220" s="10" t="s">
        <v>436</v>
      </c>
      <c r="C220" s="11">
        <f>C221</f>
        <v>25000</v>
      </c>
      <c r="D220" s="11"/>
      <c r="E220" s="11">
        <f>E221</f>
        <v>25000</v>
      </c>
      <c r="F220" s="12">
        <f>F221</f>
        <v>0</v>
      </c>
      <c r="G220" s="12"/>
      <c r="H220" s="12">
        <f>H221</f>
        <v>0</v>
      </c>
      <c r="I220" s="12">
        <f>I221</f>
        <v>0</v>
      </c>
      <c r="J220" s="13"/>
      <c r="K220" s="12">
        <f>K221</f>
        <v>0</v>
      </c>
      <c r="M220" s="24" t="str">
        <f t="shared" si="79"/>
        <v>2</v>
      </c>
      <c r="N220" s="24" t="str">
        <f t="shared" si="80"/>
        <v>02</v>
      </c>
      <c r="O220" s="24" t="str">
        <f t="shared" si="81"/>
        <v>25</v>
      </c>
      <c r="P220" s="24" t="str">
        <f t="shared" si="82"/>
        <v>229</v>
      </c>
      <c r="Q220" s="24" t="str">
        <f t="shared" si="83"/>
        <v>00</v>
      </c>
      <c r="R220" s="24" t="str">
        <f t="shared" si="84"/>
        <v>0000</v>
      </c>
      <c r="S220" s="24" t="str">
        <f t="shared" si="85"/>
        <v>150</v>
      </c>
    </row>
    <row r="221" spans="1:19" s="15" customFormat="1" ht="51" x14ac:dyDescent="0.2">
      <c r="A221" s="9" t="s">
        <v>437</v>
      </c>
      <c r="B221" s="10" t="s">
        <v>438</v>
      </c>
      <c r="C221" s="11">
        <v>25000</v>
      </c>
      <c r="D221" s="11"/>
      <c r="E221" s="11">
        <v>25000</v>
      </c>
      <c r="F221" s="12">
        <v>0</v>
      </c>
      <c r="G221" s="12"/>
      <c r="H221" s="12">
        <v>0</v>
      </c>
      <c r="I221" s="12">
        <v>0</v>
      </c>
      <c r="J221" s="13"/>
      <c r="K221" s="12">
        <v>0</v>
      </c>
      <c r="M221" s="24" t="str">
        <f t="shared" si="79"/>
        <v>2</v>
      </c>
      <c r="N221" s="24" t="str">
        <f t="shared" si="80"/>
        <v>02</v>
      </c>
      <c r="O221" s="24" t="str">
        <f t="shared" si="81"/>
        <v>25</v>
      </c>
      <c r="P221" s="24" t="str">
        <f t="shared" si="82"/>
        <v>229</v>
      </c>
      <c r="Q221" s="24" t="str">
        <f t="shared" si="83"/>
        <v>02</v>
      </c>
      <c r="R221" s="24" t="str">
        <f t="shared" si="84"/>
        <v>0000</v>
      </c>
      <c r="S221" s="24" t="str">
        <f t="shared" si="85"/>
        <v>150</v>
      </c>
    </row>
    <row r="222" spans="1:19" s="15" customFormat="1" ht="63.75" x14ac:dyDescent="0.2">
      <c r="A222" s="9" t="s">
        <v>439</v>
      </c>
      <c r="B222" s="10" t="s">
        <v>440</v>
      </c>
      <c r="C222" s="11">
        <f>C223</f>
        <v>356611.6</v>
      </c>
      <c r="D222" s="11"/>
      <c r="E222" s="11">
        <f>E223</f>
        <v>356611.6</v>
      </c>
      <c r="F222" s="12">
        <f>F223</f>
        <v>0</v>
      </c>
      <c r="G222" s="12"/>
      <c r="H222" s="12">
        <f>H223</f>
        <v>0</v>
      </c>
      <c r="I222" s="12">
        <f>I223</f>
        <v>0</v>
      </c>
      <c r="J222" s="13"/>
      <c r="K222" s="12">
        <f>K223</f>
        <v>0</v>
      </c>
      <c r="M222" s="24" t="str">
        <f t="shared" si="79"/>
        <v>2</v>
      </c>
      <c r="N222" s="24" t="str">
        <f t="shared" si="80"/>
        <v>02</v>
      </c>
      <c r="O222" s="24" t="str">
        <f t="shared" si="81"/>
        <v>25</v>
      </c>
      <c r="P222" s="24" t="str">
        <f t="shared" si="82"/>
        <v>232</v>
      </c>
      <c r="Q222" s="24" t="str">
        <f t="shared" si="83"/>
        <v>00</v>
      </c>
      <c r="R222" s="24" t="str">
        <f t="shared" si="84"/>
        <v>0000</v>
      </c>
      <c r="S222" s="24" t="str">
        <f t="shared" si="85"/>
        <v>150</v>
      </c>
    </row>
    <row r="223" spans="1:19" s="15" customFormat="1" ht="63.75" x14ac:dyDescent="0.2">
      <c r="A223" s="9" t="s">
        <v>441</v>
      </c>
      <c r="B223" s="10" t="s">
        <v>442</v>
      </c>
      <c r="C223" s="11">
        <v>356611.6</v>
      </c>
      <c r="D223" s="11"/>
      <c r="E223" s="11">
        <v>356611.6</v>
      </c>
      <c r="F223" s="12">
        <v>0</v>
      </c>
      <c r="G223" s="12"/>
      <c r="H223" s="12">
        <v>0</v>
      </c>
      <c r="I223" s="12">
        <v>0</v>
      </c>
      <c r="J223" s="13"/>
      <c r="K223" s="12">
        <v>0</v>
      </c>
      <c r="M223" s="24" t="str">
        <f t="shared" si="79"/>
        <v>2</v>
      </c>
      <c r="N223" s="24" t="str">
        <f t="shared" si="80"/>
        <v>02</v>
      </c>
      <c r="O223" s="24" t="str">
        <f t="shared" si="81"/>
        <v>25</v>
      </c>
      <c r="P223" s="24" t="str">
        <f t="shared" si="82"/>
        <v>232</v>
      </c>
      <c r="Q223" s="24" t="str">
        <f t="shared" si="83"/>
        <v>02</v>
      </c>
      <c r="R223" s="24" t="str">
        <f t="shared" si="84"/>
        <v>0000</v>
      </c>
      <c r="S223" s="24" t="str">
        <f t="shared" si="85"/>
        <v>150</v>
      </c>
    </row>
    <row r="224" spans="1:19" s="15" customFormat="1" ht="25.5" x14ac:dyDescent="0.2">
      <c r="A224" s="9" t="s">
        <v>443</v>
      </c>
      <c r="B224" s="10" t="s">
        <v>444</v>
      </c>
      <c r="C224" s="11">
        <f>C225</f>
        <v>126330.6</v>
      </c>
      <c r="D224" s="11"/>
      <c r="E224" s="11">
        <f>E225</f>
        <v>126330.6</v>
      </c>
      <c r="F224" s="12">
        <f>F225</f>
        <v>182094.1</v>
      </c>
      <c r="G224" s="12"/>
      <c r="H224" s="12">
        <f>H225</f>
        <v>182094.1</v>
      </c>
      <c r="I224" s="12">
        <f>I225</f>
        <v>214929.1</v>
      </c>
      <c r="J224" s="13"/>
      <c r="K224" s="12">
        <f>K225</f>
        <v>214929.1</v>
      </c>
      <c r="M224" s="24" t="str">
        <f t="shared" si="79"/>
        <v>2</v>
      </c>
      <c r="N224" s="24" t="str">
        <f t="shared" si="80"/>
        <v>02</v>
      </c>
      <c r="O224" s="24" t="str">
        <f t="shared" si="81"/>
        <v>25</v>
      </c>
      <c r="P224" s="24" t="str">
        <f t="shared" si="82"/>
        <v>243</v>
      </c>
      <c r="Q224" s="24" t="str">
        <f t="shared" si="83"/>
        <v>00</v>
      </c>
      <c r="R224" s="24" t="str">
        <f t="shared" si="84"/>
        <v>0000</v>
      </c>
      <c r="S224" s="24" t="str">
        <f t="shared" si="85"/>
        <v>150</v>
      </c>
    </row>
    <row r="225" spans="1:19" s="15" customFormat="1" ht="38.25" x14ac:dyDescent="0.2">
      <c r="A225" s="9" t="s">
        <v>445</v>
      </c>
      <c r="B225" s="10" t="s">
        <v>446</v>
      </c>
      <c r="C225" s="11">
        <v>126330.6</v>
      </c>
      <c r="D225" s="11"/>
      <c r="E225" s="11">
        <v>126330.6</v>
      </c>
      <c r="F225" s="12">
        <v>182094.1</v>
      </c>
      <c r="G225" s="12"/>
      <c r="H225" s="12">
        <v>182094.1</v>
      </c>
      <c r="I225" s="12">
        <v>214929.1</v>
      </c>
      <c r="J225" s="13"/>
      <c r="K225" s="12">
        <v>214929.1</v>
      </c>
      <c r="M225" s="24" t="str">
        <f t="shared" si="79"/>
        <v>2</v>
      </c>
      <c r="N225" s="24" t="str">
        <f t="shared" si="80"/>
        <v>02</v>
      </c>
      <c r="O225" s="24" t="str">
        <f t="shared" si="81"/>
        <v>25</v>
      </c>
      <c r="P225" s="24" t="str">
        <f t="shared" si="82"/>
        <v>243</v>
      </c>
      <c r="Q225" s="24" t="str">
        <f t="shared" si="83"/>
        <v>02</v>
      </c>
      <c r="R225" s="24" t="str">
        <f t="shared" si="84"/>
        <v>0000</v>
      </c>
      <c r="S225" s="24" t="str">
        <f t="shared" si="85"/>
        <v>150</v>
      </c>
    </row>
    <row r="226" spans="1:19" s="15" customFormat="1" ht="25.5" x14ac:dyDescent="0.2">
      <c r="A226" s="9" t="s">
        <v>447</v>
      </c>
      <c r="B226" s="10" t="s">
        <v>448</v>
      </c>
      <c r="C226" s="11">
        <f>C227</f>
        <v>0</v>
      </c>
      <c r="D226" s="11"/>
      <c r="E226" s="11">
        <f>E227</f>
        <v>0</v>
      </c>
      <c r="F226" s="12">
        <f>F227</f>
        <v>12172.1</v>
      </c>
      <c r="G226" s="12">
        <f>G227</f>
        <v>-12172.1</v>
      </c>
      <c r="H226" s="12">
        <f>H227</f>
        <v>0</v>
      </c>
      <c r="I226" s="12">
        <f>I227</f>
        <v>0</v>
      </c>
      <c r="J226" s="13"/>
      <c r="K226" s="12">
        <f>K227</f>
        <v>0</v>
      </c>
      <c r="M226" s="24" t="str">
        <f t="shared" si="79"/>
        <v>2</v>
      </c>
      <c r="N226" s="24" t="str">
        <f t="shared" si="80"/>
        <v>02</v>
      </c>
      <c r="O226" s="24" t="str">
        <f t="shared" si="81"/>
        <v>25</v>
      </c>
      <c r="P226" s="24" t="str">
        <f t="shared" si="82"/>
        <v>247</v>
      </c>
      <c r="Q226" s="24" t="str">
        <f t="shared" si="83"/>
        <v>00</v>
      </c>
      <c r="R226" s="24" t="str">
        <f t="shared" si="84"/>
        <v>0000</v>
      </c>
      <c r="S226" s="24" t="str">
        <f t="shared" si="85"/>
        <v>150</v>
      </c>
    </row>
    <row r="227" spans="1:19" s="15" customFormat="1" ht="25.5" x14ac:dyDescent="0.2">
      <c r="A227" s="9" t="s">
        <v>449</v>
      </c>
      <c r="B227" s="10" t="s">
        <v>450</v>
      </c>
      <c r="C227" s="11">
        <v>0</v>
      </c>
      <c r="D227" s="11"/>
      <c r="E227" s="11">
        <v>0</v>
      </c>
      <c r="F227" s="12">
        <v>12172.1</v>
      </c>
      <c r="G227" s="12">
        <v>-12172.1</v>
      </c>
      <c r="H227" s="12">
        <f>F227+G227</f>
        <v>0</v>
      </c>
      <c r="I227" s="12">
        <v>0</v>
      </c>
      <c r="J227" s="13"/>
      <c r="K227" s="12">
        <v>0</v>
      </c>
      <c r="M227" s="24" t="str">
        <f t="shared" si="79"/>
        <v>2</v>
      </c>
      <c r="N227" s="24" t="str">
        <f t="shared" si="80"/>
        <v>02</v>
      </c>
      <c r="O227" s="24" t="str">
        <f t="shared" si="81"/>
        <v>25</v>
      </c>
      <c r="P227" s="24" t="str">
        <f t="shared" si="82"/>
        <v>247</v>
      </c>
      <c r="Q227" s="24" t="str">
        <f t="shared" si="83"/>
        <v>02</v>
      </c>
      <c r="R227" s="24" t="str">
        <f t="shared" si="84"/>
        <v>0000</v>
      </c>
      <c r="S227" s="24" t="str">
        <f t="shared" si="85"/>
        <v>150</v>
      </c>
    </row>
    <row r="228" spans="1:19" s="15" customFormat="1" ht="102" x14ac:dyDescent="0.2">
      <c r="A228" s="9" t="s">
        <v>451</v>
      </c>
      <c r="B228" s="10" t="s">
        <v>452</v>
      </c>
      <c r="C228" s="11">
        <f>C229</f>
        <v>21753</v>
      </c>
      <c r="D228" s="11"/>
      <c r="E228" s="11">
        <f>E229</f>
        <v>21753</v>
      </c>
      <c r="F228" s="12">
        <f>F229</f>
        <v>0</v>
      </c>
      <c r="G228" s="12"/>
      <c r="H228" s="12">
        <f>H229</f>
        <v>0</v>
      </c>
      <c r="I228" s="12">
        <f>I229</f>
        <v>0</v>
      </c>
      <c r="J228" s="13"/>
      <c r="K228" s="12">
        <f>K229</f>
        <v>0</v>
      </c>
      <c r="M228" s="24" t="str">
        <f t="shared" si="79"/>
        <v>2</v>
      </c>
      <c r="N228" s="24" t="str">
        <f t="shared" si="80"/>
        <v>02</v>
      </c>
      <c r="O228" s="24" t="str">
        <f t="shared" si="81"/>
        <v>25</v>
      </c>
      <c r="P228" s="24" t="str">
        <f t="shared" si="82"/>
        <v>253</v>
      </c>
      <c r="Q228" s="24" t="str">
        <f t="shared" si="83"/>
        <v>00</v>
      </c>
      <c r="R228" s="24" t="str">
        <f t="shared" si="84"/>
        <v>0000</v>
      </c>
      <c r="S228" s="24" t="str">
        <f t="shared" si="85"/>
        <v>150</v>
      </c>
    </row>
    <row r="229" spans="1:19" s="15" customFormat="1" ht="114.75" x14ac:dyDescent="0.2">
      <c r="A229" s="9" t="s">
        <v>453</v>
      </c>
      <c r="B229" s="10" t="s">
        <v>454</v>
      </c>
      <c r="C229" s="11">
        <v>21753</v>
      </c>
      <c r="D229" s="11"/>
      <c r="E229" s="11">
        <v>21753</v>
      </c>
      <c r="F229" s="12">
        <v>0</v>
      </c>
      <c r="G229" s="12"/>
      <c r="H229" s="12">
        <v>0</v>
      </c>
      <c r="I229" s="12">
        <v>0</v>
      </c>
      <c r="J229" s="13"/>
      <c r="K229" s="12">
        <v>0</v>
      </c>
      <c r="M229" s="24" t="str">
        <f t="shared" si="79"/>
        <v>2</v>
      </c>
      <c r="N229" s="24" t="str">
        <f t="shared" si="80"/>
        <v>02</v>
      </c>
      <c r="O229" s="24" t="str">
        <f t="shared" si="81"/>
        <v>25</v>
      </c>
      <c r="P229" s="24" t="str">
        <f t="shared" si="82"/>
        <v>253</v>
      </c>
      <c r="Q229" s="24" t="str">
        <f t="shared" si="83"/>
        <v>02</v>
      </c>
      <c r="R229" s="24" t="str">
        <f t="shared" si="84"/>
        <v>0000</v>
      </c>
      <c r="S229" s="24" t="str">
        <f t="shared" si="85"/>
        <v>150</v>
      </c>
    </row>
    <row r="230" spans="1:19" s="15" customFormat="1" ht="63.75" x14ac:dyDescent="0.2">
      <c r="A230" s="9" t="s">
        <v>455</v>
      </c>
      <c r="B230" s="10" t="s">
        <v>456</v>
      </c>
      <c r="C230" s="11">
        <f>C231</f>
        <v>2700</v>
      </c>
      <c r="D230" s="11"/>
      <c r="E230" s="11">
        <f>E231</f>
        <v>2700</v>
      </c>
      <c r="F230" s="12">
        <f>F231</f>
        <v>4050</v>
      </c>
      <c r="G230" s="12"/>
      <c r="H230" s="12">
        <f>H231</f>
        <v>4050</v>
      </c>
      <c r="I230" s="12">
        <f>I231</f>
        <v>7650</v>
      </c>
      <c r="J230" s="13"/>
      <c r="K230" s="12">
        <f>K231</f>
        <v>7650</v>
      </c>
      <c r="M230" s="24" t="str">
        <f t="shared" si="79"/>
        <v>2</v>
      </c>
      <c r="N230" s="24" t="str">
        <f t="shared" si="80"/>
        <v>02</v>
      </c>
      <c r="O230" s="24" t="str">
        <f t="shared" si="81"/>
        <v>25</v>
      </c>
      <c r="P230" s="24" t="str">
        <f t="shared" si="82"/>
        <v>256</v>
      </c>
      <c r="Q230" s="24" t="str">
        <f t="shared" si="83"/>
        <v>00</v>
      </c>
      <c r="R230" s="24" t="str">
        <f t="shared" si="84"/>
        <v>0000</v>
      </c>
      <c r="S230" s="24" t="str">
        <f t="shared" si="85"/>
        <v>150</v>
      </c>
    </row>
    <row r="231" spans="1:19" s="15" customFormat="1" ht="63.75" x14ac:dyDescent="0.2">
      <c r="A231" s="9" t="s">
        <v>457</v>
      </c>
      <c r="B231" s="10" t="s">
        <v>458</v>
      </c>
      <c r="C231" s="11">
        <v>2700</v>
      </c>
      <c r="D231" s="11"/>
      <c r="E231" s="11">
        <v>2700</v>
      </c>
      <c r="F231" s="12">
        <v>4050</v>
      </c>
      <c r="G231" s="12"/>
      <c r="H231" s="12">
        <v>4050</v>
      </c>
      <c r="I231" s="12">
        <v>7650</v>
      </c>
      <c r="J231" s="13"/>
      <c r="K231" s="12">
        <v>7650</v>
      </c>
      <c r="M231" s="24" t="str">
        <f t="shared" si="79"/>
        <v>2</v>
      </c>
      <c r="N231" s="24" t="str">
        <f t="shared" si="80"/>
        <v>02</v>
      </c>
      <c r="O231" s="24" t="str">
        <f t="shared" si="81"/>
        <v>25</v>
      </c>
      <c r="P231" s="24" t="str">
        <f t="shared" si="82"/>
        <v>256</v>
      </c>
      <c r="Q231" s="24" t="str">
        <f t="shared" si="83"/>
        <v>02</v>
      </c>
      <c r="R231" s="24" t="str">
        <f t="shared" si="84"/>
        <v>0000</v>
      </c>
      <c r="S231" s="24" t="str">
        <f t="shared" si="85"/>
        <v>150</v>
      </c>
    </row>
    <row r="232" spans="1:19" s="15" customFormat="1" ht="25.5" x14ac:dyDescent="0.2">
      <c r="A232" s="9" t="s">
        <v>459</v>
      </c>
      <c r="B232" s="10" t="s">
        <v>460</v>
      </c>
      <c r="C232" s="11">
        <f>C233</f>
        <v>7800</v>
      </c>
      <c r="D232" s="11"/>
      <c r="E232" s="11">
        <f>E233</f>
        <v>7800</v>
      </c>
      <c r="F232" s="12">
        <f>F233</f>
        <v>1960.6</v>
      </c>
      <c r="G232" s="12"/>
      <c r="H232" s="12">
        <f>H233</f>
        <v>1960.6</v>
      </c>
      <c r="I232" s="12">
        <f>I233</f>
        <v>1952.5</v>
      </c>
      <c r="J232" s="13"/>
      <c r="K232" s="12">
        <f>K233</f>
        <v>1952.5</v>
      </c>
      <c r="M232" s="24" t="str">
        <f t="shared" si="79"/>
        <v>2</v>
      </c>
      <c r="N232" s="24" t="str">
        <f t="shared" si="80"/>
        <v>02</v>
      </c>
      <c r="O232" s="24" t="str">
        <f t="shared" si="81"/>
        <v>25</v>
      </c>
      <c r="P232" s="24" t="str">
        <f t="shared" si="82"/>
        <v>291</v>
      </c>
      <c r="Q232" s="24" t="str">
        <f t="shared" si="83"/>
        <v>00</v>
      </c>
      <c r="R232" s="24" t="str">
        <f t="shared" si="84"/>
        <v>0000</v>
      </c>
      <c r="S232" s="24" t="str">
        <f t="shared" si="85"/>
        <v>150</v>
      </c>
    </row>
    <row r="233" spans="1:19" s="15" customFormat="1" ht="25.5" x14ac:dyDescent="0.2">
      <c r="A233" s="9" t="s">
        <v>461</v>
      </c>
      <c r="B233" s="10" t="s">
        <v>462</v>
      </c>
      <c r="C233" s="11">
        <v>7800</v>
      </c>
      <c r="D233" s="11"/>
      <c r="E233" s="11">
        <v>7800</v>
      </c>
      <c r="F233" s="12">
        <v>1960.6</v>
      </c>
      <c r="G233" s="12"/>
      <c r="H233" s="12">
        <v>1960.6</v>
      </c>
      <c r="I233" s="12">
        <v>1952.5</v>
      </c>
      <c r="J233" s="13"/>
      <c r="K233" s="12">
        <v>1952.5</v>
      </c>
      <c r="M233" s="24" t="str">
        <f t="shared" si="79"/>
        <v>2</v>
      </c>
      <c r="N233" s="24" t="str">
        <f t="shared" si="80"/>
        <v>02</v>
      </c>
      <c r="O233" s="24" t="str">
        <f t="shared" si="81"/>
        <v>25</v>
      </c>
      <c r="P233" s="24" t="str">
        <f t="shared" si="82"/>
        <v>291</v>
      </c>
      <c r="Q233" s="24" t="str">
        <f t="shared" si="83"/>
        <v>02</v>
      </c>
      <c r="R233" s="24" t="str">
        <f t="shared" si="84"/>
        <v>0000</v>
      </c>
      <c r="S233" s="24" t="str">
        <f t="shared" si="85"/>
        <v>150</v>
      </c>
    </row>
    <row r="234" spans="1:19" s="15" customFormat="1" ht="51" x14ac:dyDescent="0.2">
      <c r="A234" s="9" t="s">
        <v>463</v>
      </c>
      <c r="B234" s="10" t="s">
        <v>464</v>
      </c>
      <c r="C234" s="11">
        <f t="shared" ref="C234:K234" si="86">C235</f>
        <v>6800.3</v>
      </c>
      <c r="D234" s="11">
        <f t="shared" si="86"/>
        <v>-6800.3</v>
      </c>
      <c r="E234" s="11">
        <f t="shared" si="86"/>
        <v>0</v>
      </c>
      <c r="F234" s="12">
        <f t="shared" si="86"/>
        <v>6800.3</v>
      </c>
      <c r="G234" s="12">
        <f t="shared" si="86"/>
        <v>-6800.3</v>
      </c>
      <c r="H234" s="12">
        <f t="shared" si="86"/>
        <v>0</v>
      </c>
      <c r="I234" s="12">
        <f t="shared" si="86"/>
        <v>6800.3</v>
      </c>
      <c r="J234" s="12">
        <f t="shared" si="86"/>
        <v>-6800.3</v>
      </c>
      <c r="K234" s="12">
        <f t="shared" si="86"/>
        <v>0</v>
      </c>
      <c r="M234" s="24" t="str">
        <f t="shared" si="79"/>
        <v>2</v>
      </c>
      <c r="N234" s="24" t="str">
        <f t="shared" si="80"/>
        <v>02</v>
      </c>
      <c r="O234" s="24" t="str">
        <f t="shared" si="81"/>
        <v>25</v>
      </c>
      <c r="P234" s="24" t="str">
        <f t="shared" si="82"/>
        <v>294</v>
      </c>
      <c r="Q234" s="24" t="str">
        <f t="shared" si="83"/>
        <v>00</v>
      </c>
      <c r="R234" s="24" t="str">
        <f t="shared" si="84"/>
        <v>0000</v>
      </c>
      <c r="S234" s="24" t="str">
        <f t="shared" si="85"/>
        <v>150</v>
      </c>
    </row>
    <row r="235" spans="1:19" s="15" customFormat="1" ht="63.75" x14ac:dyDescent="0.2">
      <c r="A235" s="9" t="s">
        <v>465</v>
      </c>
      <c r="B235" s="10" t="s">
        <v>466</v>
      </c>
      <c r="C235" s="11">
        <v>6800.3</v>
      </c>
      <c r="D235" s="11">
        <f>-6800.3</f>
        <v>-6800.3</v>
      </c>
      <c r="E235" s="11">
        <f>C235+D235</f>
        <v>0</v>
      </c>
      <c r="F235" s="12">
        <v>6800.3</v>
      </c>
      <c r="G235" s="12">
        <v>-6800.3</v>
      </c>
      <c r="H235" s="12">
        <f>F235+G235</f>
        <v>0</v>
      </c>
      <c r="I235" s="12">
        <v>6800.3</v>
      </c>
      <c r="J235" s="12">
        <v>-6800.3</v>
      </c>
      <c r="K235" s="12">
        <f>I235+J235</f>
        <v>0</v>
      </c>
      <c r="M235" s="24" t="str">
        <f t="shared" si="79"/>
        <v>2</v>
      </c>
      <c r="N235" s="24" t="str">
        <f t="shared" si="80"/>
        <v>02</v>
      </c>
      <c r="O235" s="24" t="str">
        <f t="shared" si="81"/>
        <v>25</v>
      </c>
      <c r="P235" s="24" t="str">
        <f t="shared" si="82"/>
        <v>294</v>
      </c>
      <c r="Q235" s="24" t="str">
        <f t="shared" si="83"/>
        <v>02</v>
      </c>
      <c r="R235" s="24" t="str">
        <f t="shared" si="84"/>
        <v>0000</v>
      </c>
      <c r="S235" s="24" t="str">
        <f t="shared" si="85"/>
        <v>150</v>
      </c>
    </row>
    <row r="236" spans="1:19" s="15" customFormat="1" ht="25.5" x14ac:dyDescent="0.2">
      <c r="A236" s="9" t="s">
        <v>467</v>
      </c>
      <c r="B236" s="10" t="s">
        <v>468</v>
      </c>
      <c r="C236" s="11">
        <f>C237</f>
        <v>1130023.6000000001</v>
      </c>
      <c r="D236" s="11"/>
      <c r="E236" s="11">
        <f>E237</f>
        <v>1130023.6000000001</v>
      </c>
      <c r="F236" s="12">
        <f>F237</f>
        <v>1667893.4</v>
      </c>
      <c r="G236" s="12"/>
      <c r="H236" s="12">
        <f>H237</f>
        <v>1667893.4</v>
      </c>
      <c r="I236" s="12">
        <f>I237</f>
        <v>1683464.7</v>
      </c>
      <c r="J236" s="13"/>
      <c r="K236" s="12">
        <f>K237</f>
        <v>1683464.7</v>
      </c>
      <c r="M236" s="24" t="str">
        <f t="shared" si="79"/>
        <v>2</v>
      </c>
      <c r="N236" s="24" t="str">
        <f t="shared" si="80"/>
        <v>02</v>
      </c>
      <c r="O236" s="24" t="str">
        <f t="shared" si="81"/>
        <v>25</v>
      </c>
      <c r="P236" s="24" t="str">
        <f t="shared" si="82"/>
        <v>302</v>
      </c>
      <c r="Q236" s="24" t="str">
        <f t="shared" si="83"/>
        <v>00</v>
      </c>
      <c r="R236" s="24" t="str">
        <f t="shared" si="84"/>
        <v>0000</v>
      </c>
      <c r="S236" s="24" t="str">
        <f t="shared" si="85"/>
        <v>150</v>
      </c>
    </row>
    <row r="237" spans="1:19" s="15" customFormat="1" ht="38.25" x14ac:dyDescent="0.2">
      <c r="A237" s="9" t="s">
        <v>469</v>
      </c>
      <c r="B237" s="10" t="s">
        <v>470</v>
      </c>
      <c r="C237" s="11">
        <v>1130023.6000000001</v>
      </c>
      <c r="D237" s="11"/>
      <c r="E237" s="11">
        <v>1130023.6000000001</v>
      </c>
      <c r="F237" s="12">
        <v>1667893.4</v>
      </c>
      <c r="G237" s="12"/>
      <c r="H237" s="12">
        <v>1667893.4</v>
      </c>
      <c r="I237" s="12">
        <v>1683464.7</v>
      </c>
      <c r="J237" s="13"/>
      <c r="K237" s="12">
        <v>1683464.7</v>
      </c>
      <c r="M237" s="24" t="str">
        <f t="shared" si="79"/>
        <v>2</v>
      </c>
      <c r="N237" s="24" t="str">
        <f t="shared" si="80"/>
        <v>02</v>
      </c>
      <c r="O237" s="24" t="str">
        <f t="shared" si="81"/>
        <v>25</v>
      </c>
      <c r="P237" s="24" t="str">
        <f t="shared" si="82"/>
        <v>302</v>
      </c>
      <c r="Q237" s="24" t="str">
        <f t="shared" si="83"/>
        <v>02</v>
      </c>
      <c r="R237" s="24" t="str">
        <f t="shared" si="84"/>
        <v>0000</v>
      </c>
      <c r="S237" s="24" t="str">
        <f t="shared" si="85"/>
        <v>150</v>
      </c>
    </row>
    <row r="238" spans="1:19" s="15" customFormat="1" ht="51" x14ac:dyDescent="0.2">
      <c r="A238" s="9" t="s">
        <v>471</v>
      </c>
      <c r="B238" s="10" t="s">
        <v>472</v>
      </c>
      <c r="C238" s="11">
        <f>C239</f>
        <v>410761.9</v>
      </c>
      <c r="D238" s="11"/>
      <c r="E238" s="11">
        <f>E239</f>
        <v>410761.9</v>
      </c>
      <c r="F238" s="12">
        <f>F239</f>
        <v>647997.30000000005</v>
      </c>
      <c r="G238" s="12"/>
      <c r="H238" s="12">
        <f>H239</f>
        <v>647997.30000000005</v>
      </c>
      <c r="I238" s="12">
        <f>I239</f>
        <v>610346.80000000005</v>
      </c>
      <c r="J238" s="13"/>
      <c r="K238" s="12">
        <f>K239</f>
        <v>610346.80000000005</v>
      </c>
      <c r="M238" s="24" t="str">
        <f t="shared" si="79"/>
        <v>2</v>
      </c>
      <c r="N238" s="24" t="str">
        <f t="shared" si="80"/>
        <v>02</v>
      </c>
      <c r="O238" s="24" t="str">
        <f t="shared" si="81"/>
        <v>25</v>
      </c>
      <c r="P238" s="24" t="str">
        <f t="shared" si="82"/>
        <v>304</v>
      </c>
      <c r="Q238" s="24" t="str">
        <f t="shared" si="83"/>
        <v>00</v>
      </c>
      <c r="R238" s="24" t="str">
        <f t="shared" si="84"/>
        <v>0000</v>
      </c>
      <c r="S238" s="24" t="str">
        <f t="shared" si="85"/>
        <v>150</v>
      </c>
    </row>
    <row r="239" spans="1:19" s="15" customFormat="1" ht="63.75" x14ac:dyDescent="0.2">
      <c r="A239" s="9" t="s">
        <v>473</v>
      </c>
      <c r="B239" s="10" t="s">
        <v>474</v>
      </c>
      <c r="C239" s="11">
        <v>410761.9</v>
      </c>
      <c r="D239" s="11"/>
      <c r="E239" s="11">
        <v>410761.9</v>
      </c>
      <c r="F239" s="12">
        <v>647997.30000000005</v>
      </c>
      <c r="G239" s="12"/>
      <c r="H239" s="12">
        <v>647997.30000000005</v>
      </c>
      <c r="I239" s="12">
        <v>610346.80000000005</v>
      </c>
      <c r="J239" s="13"/>
      <c r="K239" s="12">
        <v>610346.80000000005</v>
      </c>
      <c r="M239" s="24" t="str">
        <f t="shared" si="79"/>
        <v>2</v>
      </c>
      <c r="N239" s="24" t="str">
        <f t="shared" si="80"/>
        <v>02</v>
      </c>
      <c r="O239" s="24" t="str">
        <f t="shared" si="81"/>
        <v>25</v>
      </c>
      <c r="P239" s="24" t="str">
        <f t="shared" si="82"/>
        <v>304</v>
      </c>
      <c r="Q239" s="24" t="str">
        <f t="shared" si="83"/>
        <v>02</v>
      </c>
      <c r="R239" s="24" t="str">
        <f t="shared" si="84"/>
        <v>0000</v>
      </c>
      <c r="S239" s="24" t="str">
        <f t="shared" si="85"/>
        <v>150</v>
      </c>
    </row>
    <row r="240" spans="1:19" s="15" customFormat="1" ht="51" x14ac:dyDescent="0.2">
      <c r="A240" s="9" t="s">
        <v>475</v>
      </c>
      <c r="B240" s="10" t="s">
        <v>476</v>
      </c>
      <c r="C240" s="11">
        <f>C241</f>
        <v>468859</v>
      </c>
      <c r="D240" s="11"/>
      <c r="E240" s="11">
        <f>E241</f>
        <v>468859</v>
      </c>
      <c r="F240" s="12">
        <f>F241</f>
        <v>468859</v>
      </c>
      <c r="G240" s="12"/>
      <c r="H240" s="12">
        <f>H241</f>
        <v>468859</v>
      </c>
      <c r="I240" s="12">
        <f>I241</f>
        <v>468859</v>
      </c>
      <c r="J240" s="13"/>
      <c r="K240" s="12">
        <f>K241</f>
        <v>468859</v>
      </c>
      <c r="M240" s="24" t="str">
        <f t="shared" si="79"/>
        <v>2</v>
      </c>
      <c r="N240" s="24" t="str">
        <f t="shared" si="80"/>
        <v>02</v>
      </c>
      <c r="O240" s="24" t="str">
        <f t="shared" si="81"/>
        <v>25</v>
      </c>
      <c r="P240" s="24" t="str">
        <f t="shared" si="82"/>
        <v>365</v>
      </c>
      <c r="Q240" s="24" t="str">
        <f t="shared" si="83"/>
        <v>00</v>
      </c>
      <c r="R240" s="24" t="str">
        <f t="shared" si="84"/>
        <v>0000</v>
      </c>
      <c r="S240" s="24" t="str">
        <f t="shared" si="85"/>
        <v>150</v>
      </c>
    </row>
    <row r="241" spans="1:19" s="15" customFormat="1" ht="63.75" x14ac:dyDescent="0.2">
      <c r="A241" s="9" t="s">
        <v>477</v>
      </c>
      <c r="B241" s="10" t="s">
        <v>478</v>
      </c>
      <c r="C241" s="11">
        <v>468859</v>
      </c>
      <c r="D241" s="11"/>
      <c r="E241" s="11">
        <v>468859</v>
      </c>
      <c r="F241" s="12">
        <v>468859</v>
      </c>
      <c r="G241" s="12"/>
      <c r="H241" s="12">
        <v>468859</v>
      </c>
      <c r="I241" s="12">
        <v>468859</v>
      </c>
      <c r="J241" s="13"/>
      <c r="K241" s="12">
        <v>468859</v>
      </c>
      <c r="M241" s="24" t="str">
        <f t="shared" si="79"/>
        <v>2</v>
      </c>
      <c r="N241" s="24" t="str">
        <f t="shared" si="80"/>
        <v>02</v>
      </c>
      <c r="O241" s="24" t="str">
        <f t="shared" si="81"/>
        <v>25</v>
      </c>
      <c r="P241" s="24" t="str">
        <f t="shared" si="82"/>
        <v>365</v>
      </c>
      <c r="Q241" s="24" t="str">
        <f t="shared" si="83"/>
        <v>02</v>
      </c>
      <c r="R241" s="24" t="str">
        <f t="shared" si="84"/>
        <v>0000</v>
      </c>
      <c r="S241" s="24" t="str">
        <f t="shared" si="85"/>
        <v>150</v>
      </c>
    </row>
    <row r="242" spans="1:19" s="15" customFormat="1" ht="63.75" x14ac:dyDescent="0.2">
      <c r="A242" s="9" t="s">
        <v>479</v>
      </c>
      <c r="B242" s="10" t="s">
        <v>480</v>
      </c>
      <c r="C242" s="11">
        <v>188496.4</v>
      </c>
      <c r="D242" s="11"/>
      <c r="E242" s="11">
        <v>188496.4</v>
      </c>
      <c r="F242" s="12">
        <v>275183.40000000002</v>
      </c>
      <c r="G242" s="12"/>
      <c r="H242" s="12">
        <v>275183.40000000002</v>
      </c>
      <c r="I242" s="12">
        <v>275183.40000000002</v>
      </c>
      <c r="J242" s="13"/>
      <c r="K242" s="12">
        <v>275183.40000000002</v>
      </c>
      <c r="M242" s="24" t="str">
        <f t="shared" si="79"/>
        <v>2</v>
      </c>
      <c r="N242" s="24" t="str">
        <f t="shared" si="80"/>
        <v>02</v>
      </c>
      <c r="O242" s="24" t="str">
        <f t="shared" si="81"/>
        <v>25</v>
      </c>
      <c r="P242" s="24" t="str">
        <f t="shared" si="82"/>
        <v>402</v>
      </c>
      <c r="Q242" s="24" t="str">
        <f t="shared" si="83"/>
        <v>02</v>
      </c>
      <c r="R242" s="24" t="str">
        <f t="shared" si="84"/>
        <v>0000</v>
      </c>
      <c r="S242" s="24" t="str">
        <f t="shared" si="85"/>
        <v>150</v>
      </c>
    </row>
    <row r="243" spans="1:19" s="15" customFormat="1" ht="51" x14ac:dyDescent="0.2">
      <c r="A243" s="9" t="s">
        <v>481</v>
      </c>
      <c r="B243" s="10" t="s">
        <v>482</v>
      </c>
      <c r="C243" s="11">
        <f>C244</f>
        <v>254335.7</v>
      </c>
      <c r="D243" s="11"/>
      <c r="E243" s="11">
        <f>E244</f>
        <v>254335.7</v>
      </c>
      <c r="F243" s="12">
        <f>F244</f>
        <v>254335.7</v>
      </c>
      <c r="G243" s="12"/>
      <c r="H243" s="12">
        <f>H244</f>
        <v>254335.7</v>
      </c>
      <c r="I243" s="12">
        <f>I244</f>
        <v>254335.7</v>
      </c>
      <c r="J243" s="13"/>
      <c r="K243" s="12">
        <f>K244</f>
        <v>254335.7</v>
      </c>
      <c r="M243" s="24" t="str">
        <f t="shared" si="79"/>
        <v>2</v>
      </c>
      <c r="N243" s="24" t="str">
        <f t="shared" si="80"/>
        <v>02</v>
      </c>
      <c r="O243" s="24" t="str">
        <f t="shared" si="81"/>
        <v>25</v>
      </c>
      <c r="P243" s="24" t="str">
        <f t="shared" si="82"/>
        <v>404</v>
      </c>
      <c r="Q243" s="24" t="str">
        <f t="shared" si="83"/>
        <v>00</v>
      </c>
      <c r="R243" s="24" t="str">
        <f t="shared" si="84"/>
        <v>0000</v>
      </c>
      <c r="S243" s="24" t="str">
        <f t="shared" si="85"/>
        <v>150</v>
      </c>
    </row>
    <row r="244" spans="1:19" s="15" customFormat="1" ht="51" x14ac:dyDescent="0.2">
      <c r="A244" s="9" t="s">
        <v>483</v>
      </c>
      <c r="B244" s="10" t="s">
        <v>484</v>
      </c>
      <c r="C244" s="11">
        <v>254335.7</v>
      </c>
      <c r="D244" s="11"/>
      <c r="E244" s="11">
        <v>254335.7</v>
      </c>
      <c r="F244" s="12">
        <v>254335.7</v>
      </c>
      <c r="G244" s="12"/>
      <c r="H244" s="12">
        <v>254335.7</v>
      </c>
      <c r="I244" s="12">
        <v>254335.7</v>
      </c>
      <c r="J244" s="13"/>
      <c r="K244" s="12">
        <v>254335.7</v>
      </c>
      <c r="M244" s="24" t="str">
        <f t="shared" si="79"/>
        <v>2</v>
      </c>
      <c r="N244" s="24" t="str">
        <f t="shared" si="80"/>
        <v>02</v>
      </c>
      <c r="O244" s="24" t="str">
        <f t="shared" si="81"/>
        <v>25</v>
      </c>
      <c r="P244" s="24" t="str">
        <f t="shared" si="82"/>
        <v>404</v>
      </c>
      <c r="Q244" s="24" t="str">
        <f t="shared" si="83"/>
        <v>02</v>
      </c>
      <c r="R244" s="24" t="str">
        <f t="shared" si="84"/>
        <v>0000</v>
      </c>
      <c r="S244" s="24" t="str">
        <f t="shared" si="85"/>
        <v>150</v>
      </c>
    </row>
    <row r="245" spans="1:19" s="15" customFormat="1" ht="63.75" x14ac:dyDescent="0.2">
      <c r="A245" s="9" t="s">
        <v>485</v>
      </c>
      <c r="B245" s="10" t="s">
        <v>486</v>
      </c>
      <c r="C245" s="11">
        <f>C246</f>
        <v>17312.099999999999</v>
      </c>
      <c r="D245" s="11">
        <f>D246</f>
        <v>-17312.099999999999</v>
      </c>
      <c r="E245" s="11">
        <f>C245+D245</f>
        <v>0</v>
      </c>
      <c r="F245" s="12">
        <f t="shared" ref="F245:K245" si="87">F246</f>
        <v>22582.7</v>
      </c>
      <c r="G245" s="12">
        <f t="shared" si="87"/>
        <v>-22582.7</v>
      </c>
      <c r="H245" s="12">
        <f t="shared" si="87"/>
        <v>0</v>
      </c>
      <c r="I245" s="12">
        <f t="shared" si="87"/>
        <v>22582.7</v>
      </c>
      <c r="J245" s="12">
        <f t="shared" si="87"/>
        <v>-22582.7</v>
      </c>
      <c r="K245" s="12">
        <f t="shared" si="87"/>
        <v>0</v>
      </c>
      <c r="M245" s="24" t="str">
        <f t="shared" si="79"/>
        <v>2</v>
      </c>
      <c r="N245" s="24" t="str">
        <f t="shared" si="80"/>
        <v>02</v>
      </c>
      <c r="O245" s="24" t="str">
        <f t="shared" si="81"/>
        <v>25</v>
      </c>
      <c r="P245" s="24" t="str">
        <f t="shared" si="82"/>
        <v>461</v>
      </c>
      <c r="Q245" s="24" t="str">
        <f t="shared" si="83"/>
        <v>00</v>
      </c>
      <c r="R245" s="24" t="str">
        <f t="shared" si="84"/>
        <v>0000</v>
      </c>
      <c r="S245" s="24" t="str">
        <f t="shared" si="85"/>
        <v>150</v>
      </c>
    </row>
    <row r="246" spans="1:19" s="15" customFormat="1" ht="76.5" x14ac:dyDescent="0.2">
      <c r="A246" s="9" t="s">
        <v>487</v>
      </c>
      <c r="B246" s="10" t="s">
        <v>488</v>
      </c>
      <c r="C246" s="11">
        <v>17312.099999999999</v>
      </c>
      <c r="D246" s="11">
        <v>-17312.099999999999</v>
      </c>
      <c r="E246" s="11">
        <f>C246+D246</f>
        <v>0</v>
      </c>
      <c r="F246" s="12">
        <v>22582.7</v>
      </c>
      <c r="G246" s="12">
        <v>-22582.7</v>
      </c>
      <c r="H246" s="12">
        <f>F246+G246</f>
        <v>0</v>
      </c>
      <c r="I246" s="12">
        <v>22582.7</v>
      </c>
      <c r="J246" s="12">
        <v>-22582.7</v>
      </c>
      <c r="K246" s="12">
        <f>I246+J246</f>
        <v>0</v>
      </c>
      <c r="M246" s="24" t="str">
        <f t="shared" si="79"/>
        <v>2</v>
      </c>
      <c r="N246" s="24" t="str">
        <f t="shared" si="80"/>
        <v>02</v>
      </c>
      <c r="O246" s="24" t="str">
        <f t="shared" si="81"/>
        <v>25</v>
      </c>
      <c r="P246" s="24" t="str">
        <f t="shared" si="82"/>
        <v>461</v>
      </c>
      <c r="Q246" s="24" t="str">
        <f t="shared" si="83"/>
        <v>02</v>
      </c>
      <c r="R246" s="24" t="str">
        <f t="shared" si="84"/>
        <v>0000</v>
      </c>
      <c r="S246" s="24" t="str">
        <f t="shared" si="85"/>
        <v>150</v>
      </c>
    </row>
    <row r="247" spans="1:19" s="15" customFormat="1" ht="51" x14ac:dyDescent="0.2">
      <c r="A247" s="9" t="s">
        <v>489</v>
      </c>
      <c r="B247" s="10" t="s">
        <v>490</v>
      </c>
      <c r="C247" s="11">
        <v>4378.3999999999996</v>
      </c>
      <c r="D247" s="11"/>
      <c r="E247" s="11">
        <v>4378.3999999999996</v>
      </c>
      <c r="F247" s="12">
        <v>6147.6</v>
      </c>
      <c r="G247" s="12"/>
      <c r="H247" s="12">
        <v>6147.6</v>
      </c>
      <c r="I247" s="12">
        <v>5921.2</v>
      </c>
      <c r="J247" s="13"/>
      <c r="K247" s="12">
        <v>5921.2</v>
      </c>
      <c r="M247" s="24" t="str">
        <f t="shared" si="79"/>
        <v>2</v>
      </c>
      <c r="N247" s="24" t="str">
        <f t="shared" si="80"/>
        <v>02</v>
      </c>
      <c r="O247" s="24" t="str">
        <f t="shared" si="81"/>
        <v>25</v>
      </c>
      <c r="P247" s="24" t="str">
        <f t="shared" si="82"/>
        <v>462</v>
      </c>
      <c r="Q247" s="24" t="str">
        <f t="shared" si="83"/>
        <v>02</v>
      </c>
      <c r="R247" s="24" t="str">
        <f t="shared" si="84"/>
        <v>0000</v>
      </c>
      <c r="S247" s="24" t="str">
        <f t="shared" si="85"/>
        <v>150</v>
      </c>
    </row>
    <row r="248" spans="1:19" s="15" customFormat="1" ht="51" x14ac:dyDescent="0.2">
      <c r="A248" s="9" t="s">
        <v>491</v>
      </c>
      <c r="B248" s="10" t="s">
        <v>492</v>
      </c>
      <c r="C248" s="11">
        <f>C249</f>
        <v>1537</v>
      </c>
      <c r="D248" s="11"/>
      <c r="E248" s="11">
        <f>E249</f>
        <v>1537</v>
      </c>
      <c r="F248" s="12">
        <f>F249</f>
        <v>3947</v>
      </c>
      <c r="G248" s="12"/>
      <c r="H248" s="12">
        <f>H249</f>
        <v>3947</v>
      </c>
      <c r="I248" s="12">
        <f>I249</f>
        <v>2591</v>
      </c>
      <c r="J248" s="13"/>
      <c r="K248" s="12">
        <f>K249</f>
        <v>2591</v>
      </c>
      <c r="M248" s="24" t="str">
        <f t="shared" si="79"/>
        <v>2</v>
      </c>
      <c r="N248" s="24" t="str">
        <f t="shared" si="80"/>
        <v>02</v>
      </c>
      <c r="O248" s="24" t="str">
        <f t="shared" si="81"/>
        <v>25</v>
      </c>
      <c r="P248" s="24" t="str">
        <f t="shared" si="82"/>
        <v>466</v>
      </c>
      <c r="Q248" s="24" t="str">
        <f t="shared" si="83"/>
        <v>00</v>
      </c>
      <c r="R248" s="24" t="str">
        <f t="shared" si="84"/>
        <v>0000</v>
      </c>
      <c r="S248" s="24" t="str">
        <f t="shared" si="85"/>
        <v>150</v>
      </c>
    </row>
    <row r="249" spans="1:19" s="15" customFormat="1" ht="63.75" x14ac:dyDescent="0.2">
      <c r="A249" s="9" t="s">
        <v>493</v>
      </c>
      <c r="B249" s="10" t="s">
        <v>494</v>
      </c>
      <c r="C249" s="11">
        <v>1537</v>
      </c>
      <c r="D249" s="11"/>
      <c r="E249" s="11">
        <v>1537</v>
      </c>
      <c r="F249" s="12">
        <v>3947</v>
      </c>
      <c r="G249" s="12"/>
      <c r="H249" s="12">
        <v>3947</v>
      </c>
      <c r="I249" s="12">
        <v>2591</v>
      </c>
      <c r="J249" s="13"/>
      <c r="K249" s="12">
        <v>2591</v>
      </c>
      <c r="M249" s="24" t="str">
        <f t="shared" si="79"/>
        <v>2</v>
      </c>
      <c r="N249" s="24" t="str">
        <f t="shared" si="80"/>
        <v>02</v>
      </c>
      <c r="O249" s="24" t="str">
        <f t="shared" si="81"/>
        <v>25</v>
      </c>
      <c r="P249" s="24" t="str">
        <f t="shared" si="82"/>
        <v>466</v>
      </c>
      <c r="Q249" s="24" t="str">
        <f t="shared" si="83"/>
        <v>02</v>
      </c>
      <c r="R249" s="24" t="str">
        <f t="shared" si="84"/>
        <v>0000</v>
      </c>
      <c r="S249" s="24" t="str">
        <f t="shared" si="85"/>
        <v>150</v>
      </c>
    </row>
    <row r="250" spans="1:19" s="15" customFormat="1" ht="25.5" x14ac:dyDescent="0.2">
      <c r="A250" s="9" t="s">
        <v>495</v>
      </c>
      <c r="B250" s="10" t="s">
        <v>496</v>
      </c>
      <c r="C250" s="11">
        <f>C251</f>
        <v>9912.2999999999993</v>
      </c>
      <c r="D250" s="11"/>
      <c r="E250" s="11">
        <f>E251</f>
        <v>9912.2999999999993</v>
      </c>
      <c r="F250" s="12">
        <f>F251</f>
        <v>8737.1</v>
      </c>
      <c r="G250" s="12"/>
      <c r="H250" s="12">
        <f>H251</f>
        <v>8737.1</v>
      </c>
      <c r="I250" s="12">
        <f>I251</f>
        <v>11125.2</v>
      </c>
      <c r="J250" s="13"/>
      <c r="K250" s="12">
        <f>K251</f>
        <v>11125.2</v>
      </c>
      <c r="M250" s="24" t="str">
        <f t="shared" si="79"/>
        <v>2</v>
      </c>
      <c r="N250" s="24" t="str">
        <f t="shared" si="80"/>
        <v>02</v>
      </c>
      <c r="O250" s="24" t="str">
        <f t="shared" si="81"/>
        <v>25</v>
      </c>
      <c r="P250" s="24" t="str">
        <f t="shared" si="82"/>
        <v>480</v>
      </c>
      <c r="Q250" s="24" t="str">
        <f t="shared" si="83"/>
        <v>00</v>
      </c>
      <c r="R250" s="24" t="str">
        <f t="shared" si="84"/>
        <v>0000</v>
      </c>
      <c r="S250" s="24" t="str">
        <f t="shared" si="85"/>
        <v>150</v>
      </c>
    </row>
    <row r="251" spans="1:19" s="15" customFormat="1" ht="38.25" x14ac:dyDescent="0.2">
      <c r="A251" s="9" t="s">
        <v>497</v>
      </c>
      <c r="B251" s="10" t="s">
        <v>498</v>
      </c>
      <c r="C251" s="11">
        <v>9912.2999999999993</v>
      </c>
      <c r="D251" s="11"/>
      <c r="E251" s="11">
        <v>9912.2999999999993</v>
      </c>
      <c r="F251" s="12">
        <v>8737.1</v>
      </c>
      <c r="G251" s="12"/>
      <c r="H251" s="12">
        <v>8737.1</v>
      </c>
      <c r="I251" s="12">
        <v>11125.2</v>
      </c>
      <c r="J251" s="13"/>
      <c r="K251" s="12">
        <v>11125.2</v>
      </c>
      <c r="M251" s="24" t="str">
        <f t="shared" si="79"/>
        <v>2</v>
      </c>
      <c r="N251" s="24" t="str">
        <f t="shared" si="80"/>
        <v>02</v>
      </c>
      <c r="O251" s="24" t="str">
        <f t="shared" si="81"/>
        <v>25</v>
      </c>
      <c r="P251" s="24" t="str">
        <f t="shared" si="82"/>
        <v>480</v>
      </c>
      <c r="Q251" s="24" t="str">
        <f t="shared" si="83"/>
        <v>02</v>
      </c>
      <c r="R251" s="24" t="str">
        <f t="shared" si="84"/>
        <v>0000</v>
      </c>
      <c r="S251" s="24" t="str">
        <f t="shared" si="85"/>
        <v>150</v>
      </c>
    </row>
    <row r="252" spans="1:19" s="15" customFormat="1" ht="63.75" x14ac:dyDescent="0.2">
      <c r="A252" s="9" t="s">
        <v>499</v>
      </c>
      <c r="B252" s="10" t="s">
        <v>500</v>
      </c>
      <c r="C252" s="11">
        <f>C253</f>
        <v>4299.7</v>
      </c>
      <c r="D252" s="11"/>
      <c r="E252" s="11">
        <f>E253</f>
        <v>4299.7</v>
      </c>
      <c r="F252" s="12">
        <f>F253</f>
        <v>0</v>
      </c>
      <c r="G252" s="12"/>
      <c r="H252" s="12">
        <f>H253</f>
        <v>0</v>
      </c>
      <c r="I252" s="12">
        <f>I253</f>
        <v>0</v>
      </c>
      <c r="J252" s="13"/>
      <c r="K252" s="12">
        <f>K253</f>
        <v>0</v>
      </c>
      <c r="M252" s="24" t="str">
        <f t="shared" si="79"/>
        <v>2</v>
      </c>
      <c r="N252" s="24" t="str">
        <f t="shared" si="80"/>
        <v>02</v>
      </c>
      <c r="O252" s="24" t="str">
        <f t="shared" si="81"/>
        <v>25</v>
      </c>
      <c r="P252" s="24" t="str">
        <f t="shared" si="82"/>
        <v>481</v>
      </c>
      <c r="Q252" s="24" t="str">
        <f t="shared" si="83"/>
        <v>00</v>
      </c>
      <c r="R252" s="24" t="str">
        <f t="shared" si="84"/>
        <v>0000</v>
      </c>
      <c r="S252" s="24" t="str">
        <f t="shared" si="85"/>
        <v>150</v>
      </c>
    </row>
    <row r="253" spans="1:19" s="15" customFormat="1" ht="63.75" x14ac:dyDescent="0.2">
      <c r="A253" s="9" t="s">
        <v>501</v>
      </c>
      <c r="B253" s="10" t="s">
        <v>502</v>
      </c>
      <c r="C253" s="11">
        <v>4299.7</v>
      </c>
      <c r="D253" s="11"/>
      <c r="E253" s="11">
        <v>4299.7</v>
      </c>
      <c r="F253" s="12">
        <v>0</v>
      </c>
      <c r="G253" s="12"/>
      <c r="H253" s="12">
        <v>0</v>
      </c>
      <c r="I253" s="12">
        <v>0</v>
      </c>
      <c r="J253" s="13"/>
      <c r="K253" s="12">
        <v>0</v>
      </c>
      <c r="M253" s="24" t="str">
        <f t="shared" si="79"/>
        <v>2</v>
      </c>
      <c r="N253" s="24" t="str">
        <f t="shared" si="80"/>
        <v>02</v>
      </c>
      <c r="O253" s="24" t="str">
        <f t="shared" si="81"/>
        <v>25</v>
      </c>
      <c r="P253" s="24" t="str">
        <f t="shared" si="82"/>
        <v>481</v>
      </c>
      <c r="Q253" s="24" t="str">
        <f t="shared" si="83"/>
        <v>02</v>
      </c>
      <c r="R253" s="24" t="str">
        <f t="shared" si="84"/>
        <v>0000</v>
      </c>
      <c r="S253" s="24" t="str">
        <f t="shared" si="85"/>
        <v>150</v>
      </c>
    </row>
    <row r="254" spans="1:19" s="15" customFormat="1" ht="51" x14ac:dyDescent="0.2">
      <c r="A254" s="9" t="s">
        <v>503</v>
      </c>
      <c r="B254" s="10" t="s">
        <v>504</v>
      </c>
      <c r="C254" s="11">
        <f>C255</f>
        <v>14944.7</v>
      </c>
      <c r="D254" s="11"/>
      <c r="E254" s="11">
        <f>E255</f>
        <v>14944.7</v>
      </c>
      <c r="F254" s="12">
        <f>F255</f>
        <v>0</v>
      </c>
      <c r="G254" s="12"/>
      <c r="H254" s="12">
        <f>H255</f>
        <v>0</v>
      </c>
      <c r="I254" s="12">
        <f>I255</f>
        <v>0</v>
      </c>
      <c r="J254" s="13"/>
      <c r="K254" s="12">
        <f>K255</f>
        <v>0</v>
      </c>
      <c r="M254" s="24" t="str">
        <f t="shared" si="79"/>
        <v>2</v>
      </c>
      <c r="N254" s="24" t="str">
        <f t="shared" si="80"/>
        <v>02</v>
      </c>
      <c r="O254" s="24" t="str">
        <f t="shared" si="81"/>
        <v>25</v>
      </c>
      <c r="P254" s="24" t="str">
        <f t="shared" si="82"/>
        <v>491</v>
      </c>
      <c r="Q254" s="24" t="str">
        <f t="shared" si="83"/>
        <v>00</v>
      </c>
      <c r="R254" s="24" t="str">
        <f t="shared" si="84"/>
        <v>0000</v>
      </c>
      <c r="S254" s="24" t="str">
        <f t="shared" si="85"/>
        <v>150</v>
      </c>
    </row>
    <row r="255" spans="1:19" s="15" customFormat="1" ht="51" x14ac:dyDescent="0.2">
      <c r="A255" s="9" t="s">
        <v>505</v>
      </c>
      <c r="B255" s="10" t="s">
        <v>506</v>
      </c>
      <c r="C255" s="11">
        <v>14944.7</v>
      </c>
      <c r="D255" s="11"/>
      <c r="E255" s="11">
        <v>14944.7</v>
      </c>
      <c r="F255" s="12">
        <v>0</v>
      </c>
      <c r="G255" s="12"/>
      <c r="H255" s="12">
        <v>0</v>
      </c>
      <c r="I255" s="12">
        <v>0</v>
      </c>
      <c r="J255" s="13"/>
      <c r="K255" s="12">
        <v>0</v>
      </c>
      <c r="M255" s="24" t="str">
        <f t="shared" si="79"/>
        <v>2</v>
      </c>
      <c r="N255" s="24" t="str">
        <f t="shared" si="80"/>
        <v>02</v>
      </c>
      <c r="O255" s="24" t="str">
        <f t="shared" si="81"/>
        <v>25</v>
      </c>
      <c r="P255" s="24" t="str">
        <f t="shared" si="82"/>
        <v>491</v>
      </c>
      <c r="Q255" s="24" t="str">
        <f t="shared" si="83"/>
        <v>02</v>
      </c>
      <c r="R255" s="24" t="str">
        <f t="shared" si="84"/>
        <v>0000</v>
      </c>
      <c r="S255" s="24" t="str">
        <f t="shared" si="85"/>
        <v>150</v>
      </c>
    </row>
    <row r="256" spans="1:19" s="15" customFormat="1" ht="25.5" x14ac:dyDescent="0.2">
      <c r="A256" s="9" t="s">
        <v>507</v>
      </c>
      <c r="B256" s="10" t="s">
        <v>508</v>
      </c>
      <c r="C256" s="11">
        <f>C257</f>
        <v>10123.5</v>
      </c>
      <c r="D256" s="11"/>
      <c r="E256" s="11">
        <f>E257</f>
        <v>10123.5</v>
      </c>
      <c r="F256" s="11">
        <f t="shared" ref="F256:K256" si="88">F257</f>
        <v>14971.6</v>
      </c>
      <c r="G256" s="11"/>
      <c r="H256" s="11">
        <f t="shared" si="88"/>
        <v>14971.6</v>
      </c>
      <c r="I256" s="11">
        <f t="shared" si="88"/>
        <v>14368.8</v>
      </c>
      <c r="J256" s="13"/>
      <c r="K256" s="11">
        <f t="shared" si="88"/>
        <v>14368.8</v>
      </c>
      <c r="M256" s="24" t="str">
        <f t="shared" si="79"/>
        <v>2</v>
      </c>
      <c r="N256" s="24" t="str">
        <f t="shared" si="80"/>
        <v>02</v>
      </c>
      <c r="O256" s="24" t="str">
        <f t="shared" si="81"/>
        <v>25</v>
      </c>
      <c r="P256" s="24" t="str">
        <f t="shared" si="82"/>
        <v>497</v>
      </c>
      <c r="Q256" s="24" t="str">
        <f t="shared" si="83"/>
        <v>00</v>
      </c>
      <c r="R256" s="24" t="str">
        <f t="shared" si="84"/>
        <v>0000</v>
      </c>
      <c r="S256" s="24" t="str">
        <f t="shared" si="85"/>
        <v>150</v>
      </c>
    </row>
    <row r="257" spans="1:19" s="15" customFormat="1" ht="38.25" x14ac:dyDescent="0.2">
      <c r="A257" s="9" t="s">
        <v>509</v>
      </c>
      <c r="B257" s="10" t="s">
        <v>510</v>
      </c>
      <c r="C257" s="11">
        <v>10123.5</v>
      </c>
      <c r="D257" s="11"/>
      <c r="E257" s="11">
        <v>10123.5</v>
      </c>
      <c r="F257" s="12">
        <v>14971.6</v>
      </c>
      <c r="G257" s="12"/>
      <c r="H257" s="12">
        <v>14971.6</v>
      </c>
      <c r="I257" s="12">
        <v>14368.8</v>
      </c>
      <c r="J257" s="13"/>
      <c r="K257" s="12">
        <v>14368.8</v>
      </c>
      <c r="M257" s="24" t="str">
        <f t="shared" si="79"/>
        <v>2</v>
      </c>
      <c r="N257" s="24" t="str">
        <f t="shared" si="80"/>
        <v>02</v>
      </c>
      <c r="O257" s="24" t="str">
        <f t="shared" si="81"/>
        <v>25</v>
      </c>
      <c r="P257" s="24" t="str">
        <f t="shared" si="82"/>
        <v>497</v>
      </c>
      <c r="Q257" s="24" t="str">
        <f t="shared" si="83"/>
        <v>02</v>
      </c>
      <c r="R257" s="24" t="str">
        <f t="shared" si="84"/>
        <v>0000</v>
      </c>
      <c r="S257" s="24" t="str">
        <f t="shared" si="85"/>
        <v>150</v>
      </c>
    </row>
    <row r="258" spans="1:19" s="15" customFormat="1" ht="38.25" x14ac:dyDescent="0.2">
      <c r="A258" s="9" t="s">
        <v>511</v>
      </c>
      <c r="B258" s="10" t="s">
        <v>512</v>
      </c>
      <c r="C258" s="11">
        <f>C259</f>
        <v>6873.6</v>
      </c>
      <c r="D258" s="11"/>
      <c r="E258" s="11">
        <f>E259</f>
        <v>6873.6</v>
      </c>
      <c r="F258" s="11">
        <f t="shared" ref="F258:K258" si="89">F259</f>
        <v>8812.7999999999993</v>
      </c>
      <c r="G258" s="11"/>
      <c r="H258" s="11">
        <f t="shared" si="89"/>
        <v>8812.7999999999993</v>
      </c>
      <c r="I258" s="11">
        <f t="shared" si="89"/>
        <v>8629.2000000000007</v>
      </c>
      <c r="J258" s="13"/>
      <c r="K258" s="11">
        <f t="shared" si="89"/>
        <v>8629.2000000000007</v>
      </c>
      <c r="M258" s="24" t="str">
        <f t="shared" si="79"/>
        <v>2</v>
      </c>
      <c r="N258" s="24" t="str">
        <f t="shared" si="80"/>
        <v>02</v>
      </c>
      <c r="O258" s="24" t="str">
        <f t="shared" si="81"/>
        <v>25</v>
      </c>
      <c r="P258" s="24" t="str">
        <f t="shared" si="82"/>
        <v>502</v>
      </c>
      <c r="Q258" s="24" t="str">
        <f t="shared" si="83"/>
        <v>00</v>
      </c>
      <c r="R258" s="24" t="str">
        <f t="shared" si="84"/>
        <v>0000</v>
      </c>
      <c r="S258" s="24" t="str">
        <f t="shared" si="85"/>
        <v>150</v>
      </c>
    </row>
    <row r="259" spans="1:19" s="15" customFormat="1" ht="51" x14ac:dyDescent="0.2">
      <c r="A259" s="9" t="s">
        <v>513</v>
      </c>
      <c r="B259" s="10" t="s">
        <v>514</v>
      </c>
      <c r="C259" s="11">
        <v>6873.6</v>
      </c>
      <c r="D259" s="11"/>
      <c r="E259" s="11">
        <v>6873.6</v>
      </c>
      <c r="F259" s="12">
        <v>8812.7999999999993</v>
      </c>
      <c r="G259" s="12"/>
      <c r="H259" s="12">
        <v>8812.7999999999993</v>
      </c>
      <c r="I259" s="12">
        <v>8629.2000000000007</v>
      </c>
      <c r="J259" s="13"/>
      <c r="K259" s="12">
        <v>8629.2000000000007</v>
      </c>
      <c r="M259" s="24" t="str">
        <f t="shared" si="79"/>
        <v>2</v>
      </c>
      <c r="N259" s="24" t="str">
        <f t="shared" si="80"/>
        <v>02</v>
      </c>
      <c r="O259" s="24" t="str">
        <f t="shared" si="81"/>
        <v>25</v>
      </c>
      <c r="P259" s="24" t="str">
        <f t="shared" si="82"/>
        <v>502</v>
      </c>
      <c r="Q259" s="24" t="str">
        <f t="shared" si="83"/>
        <v>02</v>
      </c>
      <c r="R259" s="24" t="str">
        <f t="shared" si="84"/>
        <v>0000</v>
      </c>
      <c r="S259" s="24" t="str">
        <f t="shared" si="85"/>
        <v>150</v>
      </c>
    </row>
    <row r="260" spans="1:19" s="15" customFormat="1" ht="38.25" x14ac:dyDescent="0.2">
      <c r="A260" s="9" t="s">
        <v>515</v>
      </c>
      <c r="B260" s="10" t="s">
        <v>516</v>
      </c>
      <c r="C260" s="11">
        <f>C261</f>
        <v>12402.6</v>
      </c>
      <c r="D260" s="11"/>
      <c r="E260" s="11">
        <f>E261</f>
        <v>12402.6</v>
      </c>
      <c r="F260" s="11">
        <f t="shared" ref="F260:K260" si="90">F261</f>
        <v>13905.6</v>
      </c>
      <c r="G260" s="11"/>
      <c r="H260" s="11">
        <f t="shared" si="90"/>
        <v>13905.6</v>
      </c>
      <c r="I260" s="11">
        <f t="shared" si="90"/>
        <v>13898.6</v>
      </c>
      <c r="J260" s="13"/>
      <c r="K260" s="11">
        <f t="shared" si="90"/>
        <v>13898.6</v>
      </c>
      <c r="M260" s="24" t="str">
        <f t="shared" si="79"/>
        <v>2</v>
      </c>
      <c r="N260" s="24" t="str">
        <f t="shared" si="80"/>
        <v>02</v>
      </c>
      <c r="O260" s="24" t="str">
        <f t="shared" si="81"/>
        <v>25</v>
      </c>
      <c r="P260" s="24" t="str">
        <f t="shared" si="82"/>
        <v>508</v>
      </c>
      <c r="Q260" s="24" t="str">
        <f t="shared" si="83"/>
        <v>00</v>
      </c>
      <c r="R260" s="24" t="str">
        <f t="shared" si="84"/>
        <v>0000</v>
      </c>
      <c r="S260" s="24" t="str">
        <f t="shared" si="85"/>
        <v>150</v>
      </c>
    </row>
    <row r="261" spans="1:19" s="15" customFormat="1" ht="38.25" x14ac:dyDescent="0.2">
      <c r="A261" s="9" t="s">
        <v>517</v>
      </c>
      <c r="B261" s="10" t="s">
        <v>518</v>
      </c>
      <c r="C261" s="11">
        <v>12402.6</v>
      </c>
      <c r="D261" s="11"/>
      <c r="E261" s="11">
        <v>12402.6</v>
      </c>
      <c r="F261" s="12">
        <v>13905.6</v>
      </c>
      <c r="G261" s="12"/>
      <c r="H261" s="12">
        <v>13905.6</v>
      </c>
      <c r="I261" s="12">
        <v>13898.6</v>
      </c>
      <c r="J261" s="13"/>
      <c r="K261" s="12">
        <v>13898.6</v>
      </c>
      <c r="M261" s="24" t="str">
        <f t="shared" si="79"/>
        <v>2</v>
      </c>
      <c r="N261" s="24" t="str">
        <f t="shared" si="80"/>
        <v>02</v>
      </c>
      <c r="O261" s="24" t="str">
        <f t="shared" si="81"/>
        <v>25</v>
      </c>
      <c r="P261" s="24" t="str">
        <f t="shared" si="82"/>
        <v>508</v>
      </c>
      <c r="Q261" s="24" t="str">
        <f t="shared" si="83"/>
        <v>02</v>
      </c>
      <c r="R261" s="24" t="str">
        <f t="shared" si="84"/>
        <v>0000</v>
      </c>
      <c r="S261" s="24" t="str">
        <f t="shared" si="85"/>
        <v>150</v>
      </c>
    </row>
    <row r="262" spans="1:19" s="15" customFormat="1" ht="38.25" x14ac:dyDescent="0.2">
      <c r="A262" s="9" t="s">
        <v>519</v>
      </c>
      <c r="B262" s="10" t="s">
        <v>520</v>
      </c>
      <c r="C262" s="11">
        <f>C263</f>
        <v>2366.1999999999998</v>
      </c>
      <c r="D262" s="11"/>
      <c r="E262" s="11">
        <f>E263</f>
        <v>2366.1999999999998</v>
      </c>
      <c r="F262" s="12">
        <f>F263</f>
        <v>3513.7</v>
      </c>
      <c r="G262" s="12"/>
      <c r="H262" s="12">
        <f>H263</f>
        <v>3513.7</v>
      </c>
      <c r="I262" s="12">
        <f>I263</f>
        <v>0</v>
      </c>
      <c r="J262" s="13"/>
      <c r="K262" s="12">
        <f>K263</f>
        <v>0</v>
      </c>
      <c r="M262" s="24" t="str">
        <f t="shared" si="79"/>
        <v>2</v>
      </c>
      <c r="N262" s="24" t="str">
        <f t="shared" si="80"/>
        <v>02</v>
      </c>
      <c r="O262" s="24" t="str">
        <f t="shared" si="81"/>
        <v>25</v>
      </c>
      <c r="P262" s="24" t="str">
        <f t="shared" si="82"/>
        <v>514</v>
      </c>
      <c r="Q262" s="24" t="str">
        <f t="shared" si="83"/>
        <v>00</v>
      </c>
      <c r="R262" s="24" t="str">
        <f t="shared" si="84"/>
        <v>0000</v>
      </c>
      <c r="S262" s="24" t="str">
        <f t="shared" si="85"/>
        <v>150</v>
      </c>
    </row>
    <row r="263" spans="1:19" s="15" customFormat="1" ht="38.25" x14ac:dyDescent="0.2">
      <c r="A263" s="9" t="s">
        <v>521</v>
      </c>
      <c r="B263" s="10" t="s">
        <v>522</v>
      </c>
      <c r="C263" s="11">
        <v>2366.1999999999998</v>
      </c>
      <c r="D263" s="11"/>
      <c r="E263" s="11">
        <v>2366.1999999999998</v>
      </c>
      <c r="F263" s="12">
        <v>3513.7</v>
      </c>
      <c r="G263" s="12"/>
      <c r="H263" s="12">
        <v>3513.7</v>
      </c>
      <c r="I263" s="12">
        <v>0</v>
      </c>
      <c r="J263" s="13"/>
      <c r="K263" s="12">
        <v>0</v>
      </c>
      <c r="M263" s="24" t="str">
        <f t="shared" ref="M263:M326" si="91">LEFT(A263,1)</f>
        <v>2</v>
      </c>
      <c r="N263" s="24" t="str">
        <f t="shared" ref="N263:N326" si="92">MID(A263,3,2)</f>
        <v>02</v>
      </c>
      <c r="O263" s="24" t="str">
        <f t="shared" ref="O263:O326" si="93">MID(A263,6,2)</f>
        <v>25</v>
      </c>
      <c r="P263" s="24" t="str">
        <f t="shared" ref="P263:P326" si="94">MID(A263,9,3)</f>
        <v>514</v>
      </c>
      <c r="Q263" s="24" t="str">
        <f t="shared" ref="Q263:Q326" si="95">MID(A263,13,2)</f>
        <v>02</v>
      </c>
      <c r="R263" s="24" t="str">
        <f t="shared" ref="R263:R326" si="96">MID(A263,16,4)</f>
        <v>0000</v>
      </c>
      <c r="S263" s="24" t="str">
        <f t="shared" ref="S263:S326" si="97">RIGHT(A263,3)</f>
        <v>150</v>
      </c>
    </row>
    <row r="264" spans="1:19" s="15" customFormat="1" ht="38.25" x14ac:dyDescent="0.2">
      <c r="A264" s="9" t="s">
        <v>523</v>
      </c>
      <c r="B264" s="10" t="s">
        <v>524</v>
      </c>
      <c r="C264" s="11">
        <f>C265</f>
        <v>9830.7999999999993</v>
      </c>
      <c r="D264" s="11"/>
      <c r="E264" s="11">
        <f>E265</f>
        <v>9830.7999999999993</v>
      </c>
      <c r="F264" s="12">
        <f>F265</f>
        <v>14059.1</v>
      </c>
      <c r="G264" s="12"/>
      <c r="H264" s="12">
        <f>H265</f>
        <v>14059.1</v>
      </c>
      <c r="I264" s="12">
        <f>I265</f>
        <v>13955.1</v>
      </c>
      <c r="J264" s="13"/>
      <c r="K264" s="12">
        <f>K265</f>
        <v>13955.1</v>
      </c>
      <c r="M264" s="24" t="str">
        <f t="shared" si="91"/>
        <v>2</v>
      </c>
      <c r="N264" s="24" t="str">
        <f t="shared" si="92"/>
        <v>02</v>
      </c>
      <c r="O264" s="24" t="str">
        <f t="shared" si="93"/>
        <v>25</v>
      </c>
      <c r="P264" s="24" t="str">
        <f t="shared" si="94"/>
        <v>515</v>
      </c>
      <c r="Q264" s="24" t="str">
        <f t="shared" si="95"/>
        <v>00</v>
      </c>
      <c r="R264" s="24" t="str">
        <f t="shared" si="96"/>
        <v>0000</v>
      </c>
      <c r="S264" s="24" t="str">
        <f t="shared" si="97"/>
        <v>150</v>
      </c>
    </row>
    <row r="265" spans="1:19" s="15" customFormat="1" ht="51" x14ac:dyDescent="0.2">
      <c r="A265" s="9" t="s">
        <v>525</v>
      </c>
      <c r="B265" s="10" t="s">
        <v>526</v>
      </c>
      <c r="C265" s="11">
        <v>9830.7999999999993</v>
      </c>
      <c r="D265" s="11"/>
      <c r="E265" s="11">
        <v>9830.7999999999993</v>
      </c>
      <c r="F265" s="12">
        <v>14059.1</v>
      </c>
      <c r="G265" s="12"/>
      <c r="H265" s="12">
        <v>14059.1</v>
      </c>
      <c r="I265" s="12">
        <v>13955.1</v>
      </c>
      <c r="J265" s="13"/>
      <c r="K265" s="12">
        <v>13955.1</v>
      </c>
      <c r="M265" s="24" t="str">
        <f t="shared" si="91"/>
        <v>2</v>
      </c>
      <c r="N265" s="24" t="str">
        <f t="shared" si="92"/>
        <v>02</v>
      </c>
      <c r="O265" s="24" t="str">
        <f t="shared" si="93"/>
        <v>25</v>
      </c>
      <c r="P265" s="24" t="str">
        <f t="shared" si="94"/>
        <v>515</v>
      </c>
      <c r="Q265" s="24" t="str">
        <f t="shared" si="95"/>
        <v>02</v>
      </c>
      <c r="R265" s="24" t="str">
        <f t="shared" si="96"/>
        <v>0000</v>
      </c>
      <c r="S265" s="24" t="str">
        <f t="shared" si="97"/>
        <v>150</v>
      </c>
    </row>
    <row r="266" spans="1:19" s="15" customFormat="1" ht="38.25" x14ac:dyDescent="0.2">
      <c r="A266" s="9" t="s">
        <v>527</v>
      </c>
      <c r="B266" s="10" t="s">
        <v>528</v>
      </c>
      <c r="C266" s="11">
        <f>C267</f>
        <v>712.8</v>
      </c>
      <c r="D266" s="11"/>
      <c r="E266" s="11">
        <f>E267</f>
        <v>712.8</v>
      </c>
      <c r="F266" s="11">
        <f t="shared" ref="F266:K266" si="98">F267</f>
        <v>0</v>
      </c>
      <c r="G266" s="11"/>
      <c r="H266" s="11">
        <f t="shared" si="98"/>
        <v>0</v>
      </c>
      <c r="I266" s="11">
        <f t="shared" si="98"/>
        <v>0</v>
      </c>
      <c r="J266" s="13"/>
      <c r="K266" s="11">
        <f t="shared" si="98"/>
        <v>0</v>
      </c>
      <c r="M266" s="24" t="str">
        <f t="shared" si="91"/>
        <v>2</v>
      </c>
      <c r="N266" s="24" t="str">
        <f t="shared" si="92"/>
        <v>02</v>
      </c>
      <c r="O266" s="24" t="str">
        <f t="shared" si="93"/>
        <v>25</v>
      </c>
      <c r="P266" s="24" t="str">
        <f t="shared" si="94"/>
        <v>516</v>
      </c>
      <c r="Q266" s="24" t="str">
        <f t="shared" si="95"/>
        <v>00</v>
      </c>
      <c r="R266" s="24" t="str">
        <f t="shared" si="96"/>
        <v>0000</v>
      </c>
      <c r="S266" s="24" t="str">
        <f t="shared" si="97"/>
        <v>150</v>
      </c>
    </row>
    <row r="267" spans="1:19" s="15" customFormat="1" ht="51" x14ac:dyDescent="0.2">
      <c r="A267" s="9" t="s">
        <v>529</v>
      </c>
      <c r="B267" s="10" t="s">
        <v>530</v>
      </c>
      <c r="C267" s="11">
        <v>712.8</v>
      </c>
      <c r="D267" s="11"/>
      <c r="E267" s="11">
        <v>712.8</v>
      </c>
      <c r="F267" s="12">
        <v>0</v>
      </c>
      <c r="G267" s="12"/>
      <c r="H267" s="12">
        <v>0</v>
      </c>
      <c r="I267" s="12">
        <v>0</v>
      </c>
      <c r="J267" s="13"/>
      <c r="K267" s="12">
        <v>0</v>
      </c>
      <c r="M267" s="24" t="str">
        <f t="shared" si="91"/>
        <v>2</v>
      </c>
      <c r="N267" s="24" t="str">
        <f t="shared" si="92"/>
        <v>02</v>
      </c>
      <c r="O267" s="24" t="str">
        <f t="shared" si="93"/>
        <v>25</v>
      </c>
      <c r="P267" s="24" t="str">
        <f t="shared" si="94"/>
        <v>516</v>
      </c>
      <c r="Q267" s="24" t="str">
        <f t="shared" si="95"/>
        <v>02</v>
      </c>
      <c r="R267" s="24" t="str">
        <f t="shared" si="96"/>
        <v>0000</v>
      </c>
      <c r="S267" s="24" t="str">
        <f t="shared" si="97"/>
        <v>150</v>
      </c>
    </row>
    <row r="268" spans="1:19" s="15" customFormat="1" ht="25.5" x14ac:dyDescent="0.2">
      <c r="A268" s="9" t="s">
        <v>531</v>
      </c>
      <c r="B268" s="10" t="s">
        <v>532</v>
      </c>
      <c r="C268" s="11">
        <f>C269</f>
        <v>1391.6</v>
      </c>
      <c r="D268" s="11"/>
      <c r="E268" s="11">
        <f>E269</f>
        <v>1391.6</v>
      </c>
      <c r="F268" s="11">
        <f t="shared" ref="F268:K268" si="99">F269</f>
        <v>3476.3</v>
      </c>
      <c r="G268" s="11"/>
      <c r="H268" s="11">
        <f t="shared" si="99"/>
        <v>3476.3</v>
      </c>
      <c r="I268" s="11">
        <f t="shared" si="99"/>
        <v>3359</v>
      </c>
      <c r="J268" s="13"/>
      <c r="K268" s="11">
        <f t="shared" si="99"/>
        <v>3359</v>
      </c>
      <c r="M268" s="24" t="str">
        <f t="shared" si="91"/>
        <v>2</v>
      </c>
      <c r="N268" s="24" t="str">
        <f t="shared" si="92"/>
        <v>02</v>
      </c>
      <c r="O268" s="24" t="str">
        <f t="shared" si="93"/>
        <v>25</v>
      </c>
      <c r="P268" s="24" t="str">
        <f t="shared" si="94"/>
        <v>517</v>
      </c>
      <c r="Q268" s="24" t="str">
        <f t="shared" si="95"/>
        <v>00</v>
      </c>
      <c r="R268" s="24" t="str">
        <f t="shared" si="96"/>
        <v>0000</v>
      </c>
      <c r="S268" s="24" t="str">
        <f t="shared" si="97"/>
        <v>150</v>
      </c>
    </row>
    <row r="269" spans="1:19" s="15" customFormat="1" ht="38.25" x14ac:dyDescent="0.2">
      <c r="A269" s="9" t="s">
        <v>533</v>
      </c>
      <c r="B269" s="10" t="s">
        <v>534</v>
      </c>
      <c r="C269" s="11">
        <v>1391.6</v>
      </c>
      <c r="D269" s="11"/>
      <c r="E269" s="11">
        <v>1391.6</v>
      </c>
      <c r="F269" s="12">
        <v>3476.3</v>
      </c>
      <c r="G269" s="12"/>
      <c r="H269" s="12">
        <v>3476.3</v>
      </c>
      <c r="I269" s="12">
        <v>3359</v>
      </c>
      <c r="J269" s="13"/>
      <c r="K269" s="12">
        <v>3359</v>
      </c>
      <c r="M269" s="24" t="str">
        <f t="shared" si="91"/>
        <v>2</v>
      </c>
      <c r="N269" s="24" t="str">
        <f t="shared" si="92"/>
        <v>02</v>
      </c>
      <c r="O269" s="24" t="str">
        <f t="shared" si="93"/>
        <v>25</v>
      </c>
      <c r="P269" s="24" t="str">
        <f t="shared" si="94"/>
        <v>517</v>
      </c>
      <c r="Q269" s="24" t="str">
        <f t="shared" si="95"/>
        <v>02</v>
      </c>
      <c r="R269" s="24" t="str">
        <f t="shared" si="96"/>
        <v>0000</v>
      </c>
      <c r="S269" s="24" t="str">
        <f t="shared" si="97"/>
        <v>150</v>
      </c>
    </row>
    <row r="270" spans="1:19" s="15" customFormat="1" x14ac:dyDescent="0.2">
      <c r="A270" s="9" t="s">
        <v>535</v>
      </c>
      <c r="B270" s="10" t="s">
        <v>536</v>
      </c>
      <c r="C270" s="11">
        <f>C271</f>
        <v>81734.600000000006</v>
      </c>
      <c r="D270" s="11"/>
      <c r="E270" s="11">
        <f>E271</f>
        <v>81734.600000000006</v>
      </c>
      <c r="F270" s="12">
        <f>F271</f>
        <v>40905.300000000003</v>
      </c>
      <c r="G270" s="12"/>
      <c r="H270" s="12">
        <f>H271</f>
        <v>40905.300000000003</v>
      </c>
      <c r="I270" s="12">
        <f>I271</f>
        <v>114185.9</v>
      </c>
      <c r="J270" s="13"/>
      <c r="K270" s="12">
        <f>K271</f>
        <v>114185.9</v>
      </c>
      <c r="M270" s="24" t="str">
        <f t="shared" si="91"/>
        <v>2</v>
      </c>
      <c r="N270" s="24" t="str">
        <f t="shared" si="92"/>
        <v>02</v>
      </c>
      <c r="O270" s="24" t="str">
        <f t="shared" si="93"/>
        <v>25</v>
      </c>
      <c r="P270" s="24" t="str">
        <f t="shared" si="94"/>
        <v>519</v>
      </c>
      <c r="Q270" s="24" t="str">
        <f t="shared" si="95"/>
        <v>00</v>
      </c>
      <c r="R270" s="24" t="str">
        <f t="shared" si="96"/>
        <v>0000</v>
      </c>
      <c r="S270" s="24" t="str">
        <f t="shared" si="97"/>
        <v>150</v>
      </c>
    </row>
    <row r="271" spans="1:19" s="15" customFormat="1" ht="25.5" x14ac:dyDescent="0.2">
      <c r="A271" s="9" t="s">
        <v>537</v>
      </c>
      <c r="B271" s="10" t="s">
        <v>538</v>
      </c>
      <c r="C271" s="11">
        <v>81734.600000000006</v>
      </c>
      <c r="D271" s="11"/>
      <c r="E271" s="11">
        <v>81734.600000000006</v>
      </c>
      <c r="F271" s="12">
        <v>40905.300000000003</v>
      </c>
      <c r="G271" s="12"/>
      <c r="H271" s="12">
        <v>40905.300000000003</v>
      </c>
      <c r="I271" s="12">
        <v>114185.9</v>
      </c>
      <c r="J271" s="13"/>
      <c r="K271" s="12">
        <v>114185.9</v>
      </c>
      <c r="M271" s="24" t="str">
        <f t="shared" si="91"/>
        <v>2</v>
      </c>
      <c r="N271" s="24" t="str">
        <f t="shared" si="92"/>
        <v>02</v>
      </c>
      <c r="O271" s="24" t="str">
        <f t="shared" si="93"/>
        <v>25</v>
      </c>
      <c r="P271" s="24" t="str">
        <f t="shared" si="94"/>
        <v>519</v>
      </c>
      <c r="Q271" s="24" t="str">
        <f t="shared" si="95"/>
        <v>02</v>
      </c>
      <c r="R271" s="24" t="str">
        <f t="shared" si="96"/>
        <v>0000</v>
      </c>
      <c r="S271" s="24" t="str">
        <f t="shared" si="97"/>
        <v>150</v>
      </c>
    </row>
    <row r="272" spans="1:19" s="15" customFormat="1" ht="38.25" x14ac:dyDescent="0.2">
      <c r="A272" s="9" t="s">
        <v>539</v>
      </c>
      <c r="B272" s="10" t="s">
        <v>540</v>
      </c>
      <c r="C272" s="11">
        <f>C273</f>
        <v>105639.3</v>
      </c>
      <c r="D272" s="11"/>
      <c r="E272" s="11">
        <f>E273</f>
        <v>105639.3</v>
      </c>
      <c r="F272" s="12">
        <f>F273</f>
        <v>105073.7</v>
      </c>
      <c r="G272" s="12"/>
      <c r="H272" s="12">
        <f>H273</f>
        <v>105073.7</v>
      </c>
      <c r="I272" s="12">
        <f>I273</f>
        <v>0</v>
      </c>
      <c r="J272" s="13"/>
      <c r="K272" s="12">
        <f>K273</f>
        <v>0</v>
      </c>
      <c r="M272" s="24" t="str">
        <f t="shared" si="91"/>
        <v>2</v>
      </c>
      <c r="N272" s="24" t="str">
        <f t="shared" si="92"/>
        <v>02</v>
      </c>
      <c r="O272" s="24" t="str">
        <f t="shared" si="93"/>
        <v>25</v>
      </c>
      <c r="P272" s="24" t="str">
        <f t="shared" si="94"/>
        <v>520</v>
      </c>
      <c r="Q272" s="24" t="str">
        <f t="shared" si="95"/>
        <v>00</v>
      </c>
      <c r="R272" s="24" t="str">
        <f t="shared" si="96"/>
        <v>0000</v>
      </c>
      <c r="S272" s="24" t="str">
        <f t="shared" si="97"/>
        <v>150</v>
      </c>
    </row>
    <row r="273" spans="1:19" s="15" customFormat="1" ht="51" x14ac:dyDescent="0.2">
      <c r="A273" s="9" t="s">
        <v>541</v>
      </c>
      <c r="B273" s="10" t="s">
        <v>542</v>
      </c>
      <c r="C273" s="11">
        <v>105639.3</v>
      </c>
      <c r="D273" s="11"/>
      <c r="E273" s="11">
        <v>105639.3</v>
      </c>
      <c r="F273" s="12">
        <v>105073.7</v>
      </c>
      <c r="G273" s="12"/>
      <c r="H273" s="12">
        <v>105073.7</v>
      </c>
      <c r="I273" s="12">
        <v>0</v>
      </c>
      <c r="J273" s="13"/>
      <c r="K273" s="12">
        <v>0</v>
      </c>
      <c r="M273" s="24" t="str">
        <f t="shared" si="91"/>
        <v>2</v>
      </c>
      <c r="N273" s="24" t="str">
        <f t="shared" si="92"/>
        <v>02</v>
      </c>
      <c r="O273" s="24" t="str">
        <f t="shared" si="93"/>
        <v>25</v>
      </c>
      <c r="P273" s="24" t="str">
        <f t="shared" si="94"/>
        <v>520</v>
      </c>
      <c r="Q273" s="24" t="str">
        <f t="shared" si="95"/>
        <v>02</v>
      </c>
      <c r="R273" s="24" t="str">
        <f t="shared" si="96"/>
        <v>0000</v>
      </c>
      <c r="S273" s="24" t="str">
        <f t="shared" si="97"/>
        <v>150</v>
      </c>
    </row>
    <row r="274" spans="1:19" s="15" customFormat="1" ht="63.75" x14ac:dyDescent="0.2">
      <c r="A274" s="9" t="s">
        <v>543</v>
      </c>
      <c r="B274" s="10" t="s">
        <v>544</v>
      </c>
      <c r="C274" s="11">
        <f>C275</f>
        <v>83993.3</v>
      </c>
      <c r="D274" s="11"/>
      <c r="E274" s="11">
        <f>E275</f>
        <v>83993.3</v>
      </c>
      <c r="F274" s="12">
        <f>F275</f>
        <v>97037.6</v>
      </c>
      <c r="G274" s="12"/>
      <c r="H274" s="12">
        <f>H275</f>
        <v>97037.6</v>
      </c>
      <c r="I274" s="12">
        <f>I275</f>
        <v>122820.9</v>
      </c>
      <c r="J274" s="13"/>
      <c r="K274" s="12">
        <f>K275</f>
        <v>122820.9</v>
      </c>
      <c r="M274" s="24" t="str">
        <f t="shared" si="91"/>
        <v>2</v>
      </c>
      <c r="N274" s="24" t="str">
        <f t="shared" si="92"/>
        <v>02</v>
      </c>
      <c r="O274" s="24" t="str">
        <f t="shared" si="93"/>
        <v>25</v>
      </c>
      <c r="P274" s="24" t="str">
        <f t="shared" si="94"/>
        <v>527</v>
      </c>
      <c r="Q274" s="24" t="str">
        <f t="shared" si="95"/>
        <v>00</v>
      </c>
      <c r="R274" s="24" t="str">
        <f t="shared" si="96"/>
        <v>0000</v>
      </c>
      <c r="S274" s="24" t="str">
        <f t="shared" si="97"/>
        <v>150</v>
      </c>
    </row>
    <row r="275" spans="1:19" s="15" customFormat="1" ht="76.5" x14ac:dyDescent="0.2">
      <c r="A275" s="9" t="s">
        <v>545</v>
      </c>
      <c r="B275" s="10" t="s">
        <v>546</v>
      </c>
      <c r="C275" s="11">
        <v>83993.3</v>
      </c>
      <c r="D275" s="11"/>
      <c r="E275" s="11">
        <v>83993.3</v>
      </c>
      <c r="F275" s="12">
        <v>97037.6</v>
      </c>
      <c r="G275" s="12"/>
      <c r="H275" s="12">
        <v>97037.6</v>
      </c>
      <c r="I275" s="12">
        <v>122820.9</v>
      </c>
      <c r="J275" s="13"/>
      <c r="K275" s="12">
        <v>122820.9</v>
      </c>
      <c r="M275" s="24" t="str">
        <f t="shared" si="91"/>
        <v>2</v>
      </c>
      <c r="N275" s="24" t="str">
        <f t="shared" si="92"/>
        <v>02</v>
      </c>
      <c r="O275" s="24" t="str">
        <f t="shared" si="93"/>
        <v>25</v>
      </c>
      <c r="P275" s="24" t="str">
        <f t="shared" si="94"/>
        <v>527</v>
      </c>
      <c r="Q275" s="24" t="str">
        <f t="shared" si="95"/>
        <v>02</v>
      </c>
      <c r="R275" s="24" t="str">
        <f t="shared" si="96"/>
        <v>0000</v>
      </c>
      <c r="S275" s="24" t="str">
        <f t="shared" si="97"/>
        <v>150</v>
      </c>
    </row>
    <row r="276" spans="1:19" s="15" customFormat="1" ht="38.25" x14ac:dyDescent="0.2">
      <c r="A276" s="9" t="s">
        <v>547</v>
      </c>
      <c r="B276" s="10" t="s">
        <v>548</v>
      </c>
      <c r="C276" s="11">
        <v>30031.200000000001</v>
      </c>
      <c r="D276" s="11"/>
      <c r="E276" s="11">
        <v>30031.200000000001</v>
      </c>
      <c r="F276" s="12">
        <v>29548.5</v>
      </c>
      <c r="G276" s="12"/>
      <c r="H276" s="12">
        <v>29548.5</v>
      </c>
      <c r="I276" s="12">
        <v>25790.1</v>
      </c>
      <c r="J276" s="13"/>
      <c r="K276" s="12">
        <v>25790.1</v>
      </c>
      <c r="M276" s="24" t="str">
        <f t="shared" si="91"/>
        <v>2</v>
      </c>
      <c r="N276" s="24" t="str">
        <f t="shared" si="92"/>
        <v>02</v>
      </c>
      <c r="O276" s="24" t="str">
        <f t="shared" si="93"/>
        <v>25</v>
      </c>
      <c r="P276" s="24" t="str">
        <f t="shared" si="94"/>
        <v>554</v>
      </c>
      <c r="Q276" s="24" t="str">
        <f t="shared" si="95"/>
        <v>02</v>
      </c>
      <c r="R276" s="24" t="str">
        <f t="shared" si="96"/>
        <v>0000</v>
      </c>
      <c r="S276" s="24" t="str">
        <f t="shared" si="97"/>
        <v>150</v>
      </c>
    </row>
    <row r="277" spans="1:19" s="15" customFormat="1" ht="25.5" x14ac:dyDescent="0.2">
      <c r="A277" s="9" t="s">
        <v>549</v>
      </c>
      <c r="B277" s="10" t="s">
        <v>550</v>
      </c>
      <c r="C277" s="11">
        <f>C278</f>
        <v>174646.7</v>
      </c>
      <c r="D277" s="11"/>
      <c r="E277" s="11">
        <f>E278</f>
        <v>174646.7</v>
      </c>
      <c r="F277" s="12">
        <f>F278</f>
        <v>172149.7</v>
      </c>
      <c r="G277" s="12"/>
      <c r="H277" s="12">
        <f>H278</f>
        <v>172149.7</v>
      </c>
      <c r="I277" s="12">
        <f>I278</f>
        <v>172149.7</v>
      </c>
      <c r="J277" s="13"/>
      <c r="K277" s="12">
        <f>K278</f>
        <v>172149.7</v>
      </c>
      <c r="M277" s="24" t="str">
        <f t="shared" si="91"/>
        <v>2</v>
      </c>
      <c r="N277" s="24" t="str">
        <f t="shared" si="92"/>
        <v>02</v>
      </c>
      <c r="O277" s="24" t="str">
        <f t="shared" si="93"/>
        <v>25</v>
      </c>
      <c r="P277" s="24" t="str">
        <f t="shared" si="94"/>
        <v>555</v>
      </c>
      <c r="Q277" s="24" t="str">
        <f t="shared" si="95"/>
        <v>00</v>
      </c>
      <c r="R277" s="24" t="str">
        <f t="shared" si="96"/>
        <v>0000</v>
      </c>
      <c r="S277" s="24" t="str">
        <f t="shared" si="97"/>
        <v>150</v>
      </c>
    </row>
    <row r="278" spans="1:19" s="15" customFormat="1" ht="38.25" x14ac:dyDescent="0.2">
      <c r="A278" s="9" t="s">
        <v>551</v>
      </c>
      <c r="B278" s="10" t="s">
        <v>552</v>
      </c>
      <c r="C278" s="11">
        <v>174646.7</v>
      </c>
      <c r="D278" s="11"/>
      <c r="E278" s="11">
        <v>174646.7</v>
      </c>
      <c r="F278" s="12">
        <v>172149.7</v>
      </c>
      <c r="G278" s="12"/>
      <c r="H278" s="12">
        <v>172149.7</v>
      </c>
      <c r="I278" s="12">
        <v>172149.7</v>
      </c>
      <c r="J278" s="13"/>
      <c r="K278" s="12">
        <v>172149.7</v>
      </c>
      <c r="M278" s="24" t="str">
        <f t="shared" si="91"/>
        <v>2</v>
      </c>
      <c r="N278" s="24" t="str">
        <f t="shared" si="92"/>
        <v>02</v>
      </c>
      <c r="O278" s="24" t="str">
        <f t="shared" si="93"/>
        <v>25</v>
      </c>
      <c r="P278" s="24" t="str">
        <f t="shared" si="94"/>
        <v>555</v>
      </c>
      <c r="Q278" s="24" t="str">
        <f t="shared" si="95"/>
        <v>02</v>
      </c>
      <c r="R278" s="24" t="str">
        <f t="shared" si="96"/>
        <v>0000</v>
      </c>
      <c r="S278" s="24" t="str">
        <f t="shared" si="97"/>
        <v>150</v>
      </c>
    </row>
    <row r="279" spans="1:19" s="15" customFormat="1" ht="38.25" x14ac:dyDescent="0.2">
      <c r="A279" s="9" t="s">
        <v>553</v>
      </c>
      <c r="B279" s="10" t="s">
        <v>554</v>
      </c>
      <c r="C279" s="11">
        <f>C280</f>
        <v>7272.3</v>
      </c>
      <c r="D279" s="11">
        <f>D280</f>
        <v>-7272.3</v>
      </c>
      <c r="E279" s="11">
        <f>E280</f>
        <v>0</v>
      </c>
      <c r="F279" s="11">
        <f t="shared" ref="F279:K279" si="100">F280</f>
        <v>6058.1</v>
      </c>
      <c r="G279" s="11">
        <f>G280</f>
        <v>-6058.1</v>
      </c>
      <c r="H279" s="11">
        <f t="shared" si="100"/>
        <v>0</v>
      </c>
      <c r="I279" s="11">
        <f t="shared" si="100"/>
        <v>7270</v>
      </c>
      <c r="J279" s="12">
        <f>J280</f>
        <v>-7270</v>
      </c>
      <c r="K279" s="11">
        <f t="shared" si="100"/>
        <v>0</v>
      </c>
      <c r="M279" s="24" t="str">
        <f t="shared" si="91"/>
        <v>2</v>
      </c>
      <c r="N279" s="24" t="str">
        <f t="shared" si="92"/>
        <v>02</v>
      </c>
      <c r="O279" s="24" t="str">
        <f t="shared" si="93"/>
        <v>25</v>
      </c>
      <c r="P279" s="24" t="str">
        <f t="shared" si="94"/>
        <v>569</v>
      </c>
      <c r="Q279" s="24" t="str">
        <f t="shared" si="95"/>
        <v>00</v>
      </c>
      <c r="R279" s="24" t="str">
        <f t="shared" si="96"/>
        <v>0000</v>
      </c>
      <c r="S279" s="24" t="str">
        <f t="shared" si="97"/>
        <v>150</v>
      </c>
    </row>
    <row r="280" spans="1:19" s="15" customFormat="1" ht="51" x14ac:dyDescent="0.2">
      <c r="A280" s="9" t="s">
        <v>555</v>
      </c>
      <c r="B280" s="10" t="s">
        <v>556</v>
      </c>
      <c r="C280" s="11">
        <v>7272.3</v>
      </c>
      <c r="D280" s="11">
        <v>-7272.3</v>
      </c>
      <c r="E280" s="11">
        <f>C280+D280</f>
        <v>0</v>
      </c>
      <c r="F280" s="12">
        <v>6058.1</v>
      </c>
      <c r="G280" s="12">
        <v>-6058.1</v>
      </c>
      <c r="H280" s="12">
        <f>F280+G280</f>
        <v>0</v>
      </c>
      <c r="I280" s="12">
        <v>7270</v>
      </c>
      <c r="J280" s="12">
        <v>-7270</v>
      </c>
      <c r="K280" s="12">
        <f>I280+J280</f>
        <v>0</v>
      </c>
      <c r="M280" s="24" t="str">
        <f t="shared" si="91"/>
        <v>2</v>
      </c>
      <c r="N280" s="24" t="str">
        <f t="shared" si="92"/>
        <v>02</v>
      </c>
      <c r="O280" s="24" t="str">
        <f t="shared" si="93"/>
        <v>25</v>
      </c>
      <c r="P280" s="24" t="str">
        <f t="shared" si="94"/>
        <v>569</v>
      </c>
      <c r="Q280" s="24" t="str">
        <f t="shared" si="95"/>
        <v>02</v>
      </c>
      <c r="R280" s="24" t="str">
        <f t="shared" si="96"/>
        <v>0000</v>
      </c>
      <c r="S280" s="24" t="str">
        <f t="shared" si="97"/>
        <v>150</v>
      </c>
    </row>
    <row r="281" spans="1:19" s="15" customFormat="1" ht="25.5" x14ac:dyDescent="0.2">
      <c r="A281" s="9" t="s">
        <v>557</v>
      </c>
      <c r="B281" s="10" t="s">
        <v>558</v>
      </c>
      <c r="C281" s="11">
        <f>C282</f>
        <v>2316.1999999999998</v>
      </c>
      <c r="D281" s="11"/>
      <c r="E281" s="11">
        <f>E282</f>
        <v>2316.1999999999998</v>
      </c>
      <c r="F281" s="12">
        <f>F282</f>
        <v>780</v>
      </c>
      <c r="G281" s="12"/>
      <c r="H281" s="12">
        <f>H282</f>
        <v>780</v>
      </c>
      <c r="I281" s="12">
        <f>I282</f>
        <v>717.7</v>
      </c>
      <c r="J281" s="13"/>
      <c r="K281" s="12">
        <f>K282</f>
        <v>717.7</v>
      </c>
      <c r="M281" s="24" t="str">
        <f t="shared" si="91"/>
        <v>2</v>
      </c>
      <c r="N281" s="24" t="str">
        <f t="shared" si="92"/>
        <v>02</v>
      </c>
      <c r="O281" s="24" t="str">
        <f t="shared" si="93"/>
        <v>25</v>
      </c>
      <c r="P281" s="24" t="str">
        <f t="shared" si="94"/>
        <v>576</v>
      </c>
      <c r="Q281" s="24" t="str">
        <f t="shared" si="95"/>
        <v>00</v>
      </c>
      <c r="R281" s="24" t="str">
        <f t="shared" si="96"/>
        <v>0000</v>
      </c>
      <c r="S281" s="24" t="str">
        <f t="shared" si="97"/>
        <v>150</v>
      </c>
    </row>
    <row r="282" spans="1:19" s="15" customFormat="1" ht="25.5" x14ac:dyDescent="0.2">
      <c r="A282" s="9" t="s">
        <v>559</v>
      </c>
      <c r="B282" s="10" t="s">
        <v>560</v>
      </c>
      <c r="C282" s="11">
        <v>2316.1999999999998</v>
      </c>
      <c r="D282" s="11"/>
      <c r="E282" s="11">
        <v>2316.1999999999998</v>
      </c>
      <c r="F282" s="12">
        <v>780</v>
      </c>
      <c r="G282" s="12"/>
      <c r="H282" s="12">
        <v>780</v>
      </c>
      <c r="I282" s="12">
        <v>717.7</v>
      </c>
      <c r="J282" s="13"/>
      <c r="K282" s="12">
        <v>717.7</v>
      </c>
      <c r="M282" s="24" t="str">
        <f t="shared" si="91"/>
        <v>2</v>
      </c>
      <c r="N282" s="24" t="str">
        <f t="shared" si="92"/>
        <v>02</v>
      </c>
      <c r="O282" s="24" t="str">
        <f t="shared" si="93"/>
        <v>25</v>
      </c>
      <c r="P282" s="24" t="str">
        <f t="shared" si="94"/>
        <v>576</v>
      </c>
      <c r="Q282" s="24" t="str">
        <f t="shared" si="95"/>
        <v>02</v>
      </c>
      <c r="R282" s="24" t="str">
        <f t="shared" si="96"/>
        <v>0000</v>
      </c>
      <c r="S282" s="24" t="str">
        <f t="shared" si="97"/>
        <v>150</v>
      </c>
    </row>
    <row r="283" spans="1:19" s="15" customFormat="1" ht="63.75" x14ac:dyDescent="0.2">
      <c r="A283" s="9" t="s">
        <v>561</v>
      </c>
      <c r="B283" s="10" t="s">
        <v>562</v>
      </c>
      <c r="C283" s="11">
        <v>27441.200000000001</v>
      </c>
      <c r="D283" s="11"/>
      <c r="E283" s="11">
        <v>27441.200000000001</v>
      </c>
      <c r="F283" s="12">
        <v>27441.200000000001</v>
      </c>
      <c r="G283" s="12"/>
      <c r="H283" s="12">
        <v>27441.200000000001</v>
      </c>
      <c r="I283" s="12">
        <v>27441.200000000001</v>
      </c>
      <c r="J283" s="13"/>
      <c r="K283" s="12">
        <v>27441.200000000001</v>
      </c>
      <c r="M283" s="24" t="str">
        <f t="shared" si="91"/>
        <v>2</v>
      </c>
      <c r="N283" s="24" t="str">
        <f t="shared" si="92"/>
        <v>02</v>
      </c>
      <c r="O283" s="24" t="str">
        <f t="shared" si="93"/>
        <v>25</v>
      </c>
      <c r="P283" s="24" t="str">
        <f t="shared" si="94"/>
        <v>586</v>
      </c>
      <c r="Q283" s="24" t="str">
        <f t="shared" si="95"/>
        <v>02</v>
      </c>
      <c r="R283" s="24" t="str">
        <f t="shared" si="96"/>
        <v>0000</v>
      </c>
      <c r="S283" s="24" t="str">
        <f t="shared" si="97"/>
        <v>150</v>
      </c>
    </row>
    <row r="284" spans="1:19" s="15" customFormat="1" ht="102" x14ac:dyDescent="0.2">
      <c r="A284" s="9" t="s">
        <v>563</v>
      </c>
      <c r="B284" s="10" t="s">
        <v>564</v>
      </c>
      <c r="C284" s="11">
        <f>C285</f>
        <v>4905.1000000000004</v>
      </c>
      <c r="D284" s="11"/>
      <c r="E284" s="11">
        <f>E285</f>
        <v>4905.1000000000004</v>
      </c>
      <c r="F284" s="11">
        <f t="shared" ref="F284:K284" si="101">F285</f>
        <v>48012.3</v>
      </c>
      <c r="G284" s="11"/>
      <c r="H284" s="11">
        <f t="shared" si="101"/>
        <v>48012.3</v>
      </c>
      <c r="I284" s="11">
        <f t="shared" si="101"/>
        <v>9279.4</v>
      </c>
      <c r="J284" s="13"/>
      <c r="K284" s="11">
        <f t="shared" si="101"/>
        <v>9279.4</v>
      </c>
      <c r="M284" s="24" t="str">
        <f t="shared" si="91"/>
        <v>2</v>
      </c>
      <c r="N284" s="24" t="str">
        <f t="shared" si="92"/>
        <v>02</v>
      </c>
      <c r="O284" s="24" t="str">
        <f t="shared" si="93"/>
        <v>25</v>
      </c>
      <c r="P284" s="24" t="str">
        <f t="shared" si="94"/>
        <v>589</v>
      </c>
      <c r="Q284" s="24" t="str">
        <f t="shared" si="95"/>
        <v>00</v>
      </c>
      <c r="R284" s="24" t="str">
        <f t="shared" si="96"/>
        <v>0000</v>
      </c>
      <c r="S284" s="24" t="str">
        <f t="shared" si="97"/>
        <v>150</v>
      </c>
    </row>
    <row r="285" spans="1:19" s="15" customFormat="1" ht="102" x14ac:dyDescent="0.2">
      <c r="A285" s="9" t="s">
        <v>565</v>
      </c>
      <c r="B285" s="10" t="s">
        <v>566</v>
      </c>
      <c r="C285" s="11">
        <v>4905.1000000000004</v>
      </c>
      <c r="D285" s="11"/>
      <c r="E285" s="11">
        <v>4905.1000000000004</v>
      </c>
      <c r="F285" s="12">
        <v>48012.3</v>
      </c>
      <c r="G285" s="12"/>
      <c r="H285" s="12">
        <v>48012.3</v>
      </c>
      <c r="I285" s="12">
        <v>9279.4</v>
      </c>
      <c r="J285" s="13"/>
      <c r="K285" s="12">
        <v>9279.4</v>
      </c>
      <c r="M285" s="24" t="str">
        <f t="shared" si="91"/>
        <v>2</v>
      </c>
      <c r="N285" s="24" t="str">
        <f t="shared" si="92"/>
        <v>02</v>
      </c>
      <c r="O285" s="24" t="str">
        <f t="shared" si="93"/>
        <v>25</v>
      </c>
      <c r="P285" s="24" t="str">
        <f t="shared" si="94"/>
        <v>589</v>
      </c>
      <c r="Q285" s="24" t="str">
        <f t="shared" si="95"/>
        <v>02</v>
      </c>
      <c r="R285" s="24" t="str">
        <f t="shared" si="96"/>
        <v>0000</v>
      </c>
      <c r="S285" s="24" t="str">
        <f t="shared" si="97"/>
        <v>150</v>
      </c>
    </row>
    <row r="286" spans="1:19" s="15" customFormat="1" ht="76.5" x14ac:dyDescent="0.2">
      <c r="A286" s="9" t="s">
        <v>567</v>
      </c>
      <c r="B286" s="10" t="s">
        <v>568</v>
      </c>
      <c r="C286" s="11">
        <f>C287</f>
        <v>0</v>
      </c>
      <c r="D286" s="11"/>
      <c r="E286" s="11">
        <f>E287</f>
        <v>0</v>
      </c>
      <c r="F286" s="12">
        <f>F287</f>
        <v>0</v>
      </c>
      <c r="G286" s="12"/>
      <c r="H286" s="12">
        <f>H287</f>
        <v>0</v>
      </c>
      <c r="I286" s="12">
        <f>I287</f>
        <v>90330.5</v>
      </c>
      <c r="J286" s="13"/>
      <c r="K286" s="12">
        <f>K287</f>
        <v>90330.5</v>
      </c>
      <c r="M286" s="24" t="str">
        <f t="shared" si="91"/>
        <v>2</v>
      </c>
      <c r="N286" s="24" t="str">
        <f t="shared" si="92"/>
        <v>02</v>
      </c>
      <c r="O286" s="24" t="str">
        <f t="shared" si="93"/>
        <v>27</v>
      </c>
      <c r="P286" s="24" t="str">
        <f t="shared" si="94"/>
        <v>139</v>
      </c>
      <c r="Q286" s="24" t="str">
        <f t="shared" si="95"/>
        <v>00</v>
      </c>
      <c r="R286" s="24" t="str">
        <f t="shared" si="96"/>
        <v>0000</v>
      </c>
      <c r="S286" s="24" t="str">
        <f t="shared" si="97"/>
        <v>150</v>
      </c>
    </row>
    <row r="287" spans="1:19" s="15" customFormat="1" ht="89.25" x14ac:dyDescent="0.2">
      <c r="A287" s="9" t="s">
        <v>569</v>
      </c>
      <c r="B287" s="10" t="s">
        <v>570</v>
      </c>
      <c r="C287" s="11">
        <v>0</v>
      </c>
      <c r="D287" s="11"/>
      <c r="E287" s="11">
        <v>0</v>
      </c>
      <c r="F287" s="12">
        <v>0</v>
      </c>
      <c r="G287" s="12"/>
      <c r="H287" s="12">
        <v>0</v>
      </c>
      <c r="I287" s="12">
        <v>90330.5</v>
      </c>
      <c r="J287" s="13"/>
      <c r="K287" s="12">
        <v>90330.5</v>
      </c>
      <c r="M287" s="24" t="str">
        <f t="shared" si="91"/>
        <v>2</v>
      </c>
      <c r="N287" s="24" t="str">
        <f t="shared" si="92"/>
        <v>02</v>
      </c>
      <c r="O287" s="24" t="str">
        <f t="shared" si="93"/>
        <v>27</v>
      </c>
      <c r="P287" s="24" t="str">
        <f t="shared" si="94"/>
        <v>139</v>
      </c>
      <c r="Q287" s="24" t="str">
        <f t="shared" si="95"/>
        <v>02</v>
      </c>
      <c r="R287" s="24" t="str">
        <f t="shared" si="96"/>
        <v>0000</v>
      </c>
      <c r="S287" s="24" t="str">
        <f t="shared" si="97"/>
        <v>150</v>
      </c>
    </row>
    <row r="288" spans="1:19" s="19" customFormat="1" ht="25.5" x14ac:dyDescent="0.2">
      <c r="A288" s="27" t="s">
        <v>571</v>
      </c>
      <c r="B288" s="16" t="s">
        <v>572</v>
      </c>
      <c r="C288" s="17">
        <f>C289+C291+C293+C294+C295+C297+C299+C301+C303+C305+C307+C309+C311+C313+C315+C316+C318+C320+C322+C324+C326+C328+C330</f>
        <v>6866143.5999999996</v>
      </c>
      <c r="D288" s="17">
        <f>D289+D291+D293+D294+D295+D297+D299+D301+D303+D305+D307+D309+D311+D313+D315+D316+D318+D320+D322+D324+D326+D328+D330</f>
        <v>0</v>
      </c>
      <c r="E288" s="17">
        <f>E289+E291+E293+E294+E295+E297+E299+E301+E303+E305+E307+E309+E311+E313+E315+E316+E318+E320+E322+E324+E326+E328+E330</f>
        <v>6866143.5999999996</v>
      </c>
      <c r="F288" s="17">
        <f t="shared" ref="F288:K288" si="102">F289+F291+F293+F294+F295+F297+F299+F301+F303+F305+F307+F309+F311+F313+F315+F316+F318+F320+F322+F324+F326+F328+F330</f>
        <v>6524940.2999999998</v>
      </c>
      <c r="G288" s="17">
        <f t="shared" si="102"/>
        <v>0</v>
      </c>
      <c r="H288" s="17">
        <f t="shared" si="102"/>
        <v>6524940.2999999998</v>
      </c>
      <c r="I288" s="17">
        <f t="shared" si="102"/>
        <v>6566428.2999999998</v>
      </c>
      <c r="J288" s="17">
        <f t="shared" si="102"/>
        <v>0</v>
      </c>
      <c r="K288" s="17">
        <f t="shared" si="102"/>
        <v>6566428.2999999998</v>
      </c>
      <c r="M288" s="24" t="str">
        <f t="shared" si="91"/>
        <v>2</v>
      </c>
      <c r="N288" s="24" t="str">
        <f t="shared" si="92"/>
        <v>02</v>
      </c>
      <c r="O288" s="24" t="str">
        <f t="shared" si="93"/>
        <v>30</v>
      </c>
      <c r="P288" s="24" t="str">
        <f t="shared" si="94"/>
        <v>000</v>
      </c>
      <c r="Q288" s="24" t="str">
        <f t="shared" si="95"/>
        <v>00</v>
      </c>
      <c r="R288" s="24" t="str">
        <f t="shared" si="96"/>
        <v>0000</v>
      </c>
      <c r="S288" s="24" t="str">
        <f t="shared" si="97"/>
        <v>150</v>
      </c>
    </row>
    <row r="289" spans="1:19" s="15" customFormat="1" ht="38.25" x14ac:dyDescent="0.2">
      <c r="A289" s="9" t="s">
        <v>573</v>
      </c>
      <c r="B289" s="10" t="s">
        <v>574</v>
      </c>
      <c r="C289" s="11">
        <f>C290</f>
        <v>53639.8</v>
      </c>
      <c r="D289" s="11"/>
      <c r="E289" s="11">
        <f>E290</f>
        <v>53639.8</v>
      </c>
      <c r="F289" s="11">
        <f t="shared" ref="F289:K289" si="103">F290</f>
        <v>53639.8</v>
      </c>
      <c r="G289" s="11"/>
      <c r="H289" s="11">
        <f t="shared" si="103"/>
        <v>53639.8</v>
      </c>
      <c r="I289" s="11">
        <f t="shared" si="103"/>
        <v>55338.9</v>
      </c>
      <c r="J289" s="13"/>
      <c r="K289" s="11">
        <f t="shared" si="103"/>
        <v>55338.9</v>
      </c>
      <c r="M289" s="24" t="str">
        <f t="shared" si="91"/>
        <v>2</v>
      </c>
      <c r="N289" s="24" t="str">
        <f t="shared" si="92"/>
        <v>02</v>
      </c>
      <c r="O289" s="24" t="str">
        <f t="shared" si="93"/>
        <v>35</v>
      </c>
      <c r="P289" s="24" t="str">
        <f t="shared" si="94"/>
        <v>118</v>
      </c>
      <c r="Q289" s="24" t="str">
        <f t="shared" si="95"/>
        <v>00</v>
      </c>
      <c r="R289" s="24" t="str">
        <f t="shared" si="96"/>
        <v>0000</v>
      </c>
      <c r="S289" s="24" t="str">
        <f t="shared" si="97"/>
        <v>150</v>
      </c>
    </row>
    <row r="290" spans="1:19" s="15" customFormat="1" ht="38.25" x14ac:dyDescent="0.2">
      <c r="A290" s="9" t="s">
        <v>575</v>
      </c>
      <c r="B290" s="10" t="s">
        <v>576</v>
      </c>
      <c r="C290" s="11">
        <v>53639.8</v>
      </c>
      <c r="D290" s="11"/>
      <c r="E290" s="11">
        <v>53639.8</v>
      </c>
      <c r="F290" s="12">
        <v>53639.8</v>
      </c>
      <c r="G290" s="12"/>
      <c r="H290" s="12">
        <v>53639.8</v>
      </c>
      <c r="I290" s="12">
        <v>55338.9</v>
      </c>
      <c r="J290" s="13"/>
      <c r="K290" s="12">
        <v>55338.9</v>
      </c>
      <c r="M290" s="24" t="str">
        <f t="shared" si="91"/>
        <v>2</v>
      </c>
      <c r="N290" s="24" t="str">
        <f t="shared" si="92"/>
        <v>02</v>
      </c>
      <c r="O290" s="24" t="str">
        <f t="shared" si="93"/>
        <v>35</v>
      </c>
      <c r="P290" s="24" t="str">
        <f t="shared" si="94"/>
        <v>118</v>
      </c>
      <c r="Q290" s="24" t="str">
        <f t="shared" si="95"/>
        <v>02</v>
      </c>
      <c r="R290" s="24" t="str">
        <f t="shared" si="96"/>
        <v>0000</v>
      </c>
      <c r="S290" s="24" t="str">
        <f t="shared" si="97"/>
        <v>150</v>
      </c>
    </row>
    <row r="291" spans="1:19" s="15" customFormat="1" ht="51" x14ac:dyDescent="0.2">
      <c r="A291" s="9" t="s">
        <v>577</v>
      </c>
      <c r="B291" s="10" t="s">
        <v>578</v>
      </c>
      <c r="C291" s="11">
        <f>C292</f>
        <v>277.5</v>
      </c>
      <c r="D291" s="11"/>
      <c r="E291" s="11">
        <f>E292</f>
        <v>277.5</v>
      </c>
      <c r="F291" s="11">
        <f t="shared" ref="F291:K291" si="104">F292</f>
        <v>164.7</v>
      </c>
      <c r="G291" s="11"/>
      <c r="H291" s="11">
        <f t="shared" si="104"/>
        <v>164.7</v>
      </c>
      <c r="I291" s="11">
        <f t="shared" si="104"/>
        <v>334</v>
      </c>
      <c r="J291" s="13"/>
      <c r="K291" s="11">
        <f t="shared" si="104"/>
        <v>334</v>
      </c>
      <c r="M291" s="24" t="str">
        <f t="shared" si="91"/>
        <v>2</v>
      </c>
      <c r="N291" s="24" t="str">
        <f t="shared" si="92"/>
        <v>02</v>
      </c>
      <c r="O291" s="24" t="str">
        <f t="shared" si="93"/>
        <v>35</v>
      </c>
      <c r="P291" s="24" t="str">
        <f t="shared" si="94"/>
        <v>120</v>
      </c>
      <c r="Q291" s="24" t="str">
        <f t="shared" si="95"/>
        <v>00</v>
      </c>
      <c r="R291" s="24" t="str">
        <f t="shared" si="96"/>
        <v>0000</v>
      </c>
      <c r="S291" s="24" t="str">
        <f t="shared" si="97"/>
        <v>150</v>
      </c>
    </row>
    <row r="292" spans="1:19" s="15" customFormat="1" ht="51" x14ac:dyDescent="0.2">
      <c r="A292" s="9" t="s">
        <v>579</v>
      </c>
      <c r="B292" s="10" t="s">
        <v>580</v>
      </c>
      <c r="C292" s="11">
        <v>277.5</v>
      </c>
      <c r="D292" s="11"/>
      <c r="E292" s="11">
        <v>277.5</v>
      </c>
      <c r="F292" s="12">
        <v>164.7</v>
      </c>
      <c r="G292" s="12"/>
      <c r="H292" s="12">
        <v>164.7</v>
      </c>
      <c r="I292" s="12">
        <v>334</v>
      </c>
      <c r="J292" s="13"/>
      <c r="K292" s="12">
        <v>334</v>
      </c>
      <c r="M292" s="24" t="str">
        <f t="shared" si="91"/>
        <v>2</v>
      </c>
      <c r="N292" s="24" t="str">
        <f t="shared" si="92"/>
        <v>02</v>
      </c>
      <c r="O292" s="24" t="str">
        <f t="shared" si="93"/>
        <v>35</v>
      </c>
      <c r="P292" s="24" t="str">
        <f t="shared" si="94"/>
        <v>120</v>
      </c>
      <c r="Q292" s="24" t="str">
        <f t="shared" si="95"/>
        <v>02</v>
      </c>
      <c r="R292" s="24" t="str">
        <f t="shared" si="96"/>
        <v>0000</v>
      </c>
      <c r="S292" s="24" t="str">
        <f t="shared" si="97"/>
        <v>150</v>
      </c>
    </row>
    <row r="293" spans="1:19" s="15" customFormat="1" ht="38.25" x14ac:dyDescent="0.2">
      <c r="A293" s="9" t="s">
        <v>581</v>
      </c>
      <c r="B293" s="10" t="s">
        <v>582</v>
      </c>
      <c r="C293" s="11">
        <v>8349.2000000000007</v>
      </c>
      <c r="D293" s="11"/>
      <c r="E293" s="11">
        <v>8349.2000000000007</v>
      </c>
      <c r="F293" s="12">
        <v>8352.1</v>
      </c>
      <c r="G293" s="12"/>
      <c r="H293" s="12">
        <v>8352.1</v>
      </c>
      <c r="I293" s="12">
        <v>9416.7999999999993</v>
      </c>
      <c r="J293" s="13"/>
      <c r="K293" s="12">
        <v>9416.7999999999993</v>
      </c>
      <c r="M293" s="24" t="str">
        <f t="shared" si="91"/>
        <v>2</v>
      </c>
      <c r="N293" s="24" t="str">
        <f t="shared" si="92"/>
        <v>02</v>
      </c>
      <c r="O293" s="24" t="str">
        <f t="shared" si="93"/>
        <v>35</v>
      </c>
      <c r="P293" s="24" t="str">
        <f t="shared" si="94"/>
        <v>128</v>
      </c>
      <c r="Q293" s="24" t="str">
        <f t="shared" si="95"/>
        <v>02</v>
      </c>
      <c r="R293" s="24" t="str">
        <f t="shared" si="96"/>
        <v>0000</v>
      </c>
      <c r="S293" s="24" t="str">
        <f t="shared" si="97"/>
        <v>150</v>
      </c>
    </row>
    <row r="294" spans="1:19" s="15" customFormat="1" ht="38.25" x14ac:dyDescent="0.2">
      <c r="A294" s="9" t="s">
        <v>583</v>
      </c>
      <c r="B294" s="10" t="s">
        <v>584</v>
      </c>
      <c r="C294" s="11">
        <v>664352.30000000005</v>
      </c>
      <c r="D294" s="11"/>
      <c r="E294" s="11">
        <v>664352.30000000005</v>
      </c>
      <c r="F294" s="12">
        <v>756208.1</v>
      </c>
      <c r="G294" s="12"/>
      <c r="H294" s="12">
        <v>756208.1</v>
      </c>
      <c r="I294" s="12">
        <v>743097.6</v>
      </c>
      <c r="J294" s="13"/>
      <c r="K294" s="12">
        <v>743097.6</v>
      </c>
      <c r="M294" s="24" t="str">
        <f t="shared" si="91"/>
        <v>2</v>
      </c>
      <c r="N294" s="24" t="str">
        <f t="shared" si="92"/>
        <v>02</v>
      </c>
      <c r="O294" s="24" t="str">
        <f t="shared" si="93"/>
        <v>35</v>
      </c>
      <c r="P294" s="24" t="str">
        <f t="shared" si="94"/>
        <v>129</v>
      </c>
      <c r="Q294" s="24" t="str">
        <f t="shared" si="95"/>
        <v>02</v>
      </c>
      <c r="R294" s="24" t="str">
        <f t="shared" si="96"/>
        <v>0000</v>
      </c>
      <c r="S294" s="24" t="str">
        <f t="shared" si="97"/>
        <v>150</v>
      </c>
    </row>
    <row r="295" spans="1:19" s="15" customFormat="1" ht="89.25" x14ac:dyDescent="0.2">
      <c r="A295" s="9" t="s">
        <v>585</v>
      </c>
      <c r="B295" s="10" t="s">
        <v>586</v>
      </c>
      <c r="C295" s="11">
        <f>C296</f>
        <v>11294.2</v>
      </c>
      <c r="D295" s="11"/>
      <c r="E295" s="11">
        <f>E296</f>
        <v>11294.2</v>
      </c>
      <c r="F295" s="11">
        <f t="shared" ref="F295:K295" si="105">F296</f>
        <v>8342.9</v>
      </c>
      <c r="G295" s="11"/>
      <c r="H295" s="11">
        <f t="shared" si="105"/>
        <v>8342.9</v>
      </c>
      <c r="I295" s="11">
        <f t="shared" si="105"/>
        <v>7616.3</v>
      </c>
      <c r="J295" s="13"/>
      <c r="K295" s="11">
        <f t="shared" si="105"/>
        <v>7616.3</v>
      </c>
      <c r="M295" s="24" t="str">
        <f t="shared" si="91"/>
        <v>2</v>
      </c>
      <c r="N295" s="24" t="str">
        <f t="shared" si="92"/>
        <v>02</v>
      </c>
      <c r="O295" s="24" t="str">
        <f t="shared" si="93"/>
        <v>35</v>
      </c>
      <c r="P295" s="24" t="str">
        <f t="shared" si="94"/>
        <v>134</v>
      </c>
      <c r="Q295" s="24" t="str">
        <f t="shared" si="95"/>
        <v>00</v>
      </c>
      <c r="R295" s="24" t="str">
        <f t="shared" si="96"/>
        <v>0000</v>
      </c>
      <c r="S295" s="24" t="str">
        <f t="shared" si="97"/>
        <v>150</v>
      </c>
    </row>
    <row r="296" spans="1:19" s="15" customFormat="1" ht="89.25" x14ac:dyDescent="0.2">
      <c r="A296" s="9" t="s">
        <v>587</v>
      </c>
      <c r="B296" s="10" t="s">
        <v>588</v>
      </c>
      <c r="C296" s="11">
        <v>11294.2</v>
      </c>
      <c r="D296" s="11"/>
      <c r="E296" s="11">
        <v>11294.2</v>
      </c>
      <c r="F296" s="12">
        <v>8342.9</v>
      </c>
      <c r="G296" s="12"/>
      <c r="H296" s="12">
        <v>8342.9</v>
      </c>
      <c r="I296" s="12">
        <v>7616.3</v>
      </c>
      <c r="J296" s="13"/>
      <c r="K296" s="12">
        <v>7616.3</v>
      </c>
      <c r="M296" s="24" t="str">
        <f t="shared" si="91"/>
        <v>2</v>
      </c>
      <c r="N296" s="24" t="str">
        <f t="shared" si="92"/>
        <v>02</v>
      </c>
      <c r="O296" s="24" t="str">
        <f t="shared" si="93"/>
        <v>35</v>
      </c>
      <c r="P296" s="24" t="str">
        <f t="shared" si="94"/>
        <v>134</v>
      </c>
      <c r="Q296" s="24" t="str">
        <f t="shared" si="95"/>
        <v>02</v>
      </c>
      <c r="R296" s="24" t="str">
        <f t="shared" si="96"/>
        <v>0000</v>
      </c>
      <c r="S296" s="24" t="str">
        <f t="shared" si="97"/>
        <v>150</v>
      </c>
    </row>
    <row r="297" spans="1:19" s="15" customFormat="1" ht="51" x14ac:dyDescent="0.2">
      <c r="A297" s="9" t="s">
        <v>589</v>
      </c>
      <c r="B297" s="10" t="s">
        <v>590</v>
      </c>
      <c r="C297" s="11">
        <f>C298</f>
        <v>197697.9</v>
      </c>
      <c r="D297" s="11"/>
      <c r="E297" s="11">
        <f>E298</f>
        <v>197697.9</v>
      </c>
      <c r="F297" s="11">
        <f t="shared" ref="F297:K297" si="106">F298</f>
        <v>197734</v>
      </c>
      <c r="G297" s="11"/>
      <c r="H297" s="11">
        <f t="shared" si="106"/>
        <v>197734</v>
      </c>
      <c r="I297" s="11">
        <f t="shared" si="106"/>
        <v>178263</v>
      </c>
      <c r="J297" s="13"/>
      <c r="K297" s="11">
        <f t="shared" si="106"/>
        <v>178263</v>
      </c>
      <c r="M297" s="24" t="str">
        <f t="shared" si="91"/>
        <v>2</v>
      </c>
      <c r="N297" s="24" t="str">
        <f t="shared" si="92"/>
        <v>02</v>
      </c>
      <c r="O297" s="24" t="str">
        <f t="shared" si="93"/>
        <v>35</v>
      </c>
      <c r="P297" s="24" t="str">
        <f t="shared" si="94"/>
        <v>135</v>
      </c>
      <c r="Q297" s="24" t="str">
        <f t="shared" si="95"/>
        <v>00</v>
      </c>
      <c r="R297" s="24" t="str">
        <f t="shared" si="96"/>
        <v>0000</v>
      </c>
      <c r="S297" s="24" t="str">
        <f t="shared" si="97"/>
        <v>150</v>
      </c>
    </row>
    <row r="298" spans="1:19" s="15" customFormat="1" ht="51" x14ac:dyDescent="0.2">
      <c r="A298" s="9" t="s">
        <v>591</v>
      </c>
      <c r="B298" s="10" t="s">
        <v>592</v>
      </c>
      <c r="C298" s="11">
        <v>197697.9</v>
      </c>
      <c r="D298" s="11"/>
      <c r="E298" s="11">
        <v>197697.9</v>
      </c>
      <c r="F298" s="12">
        <v>197734</v>
      </c>
      <c r="G298" s="12"/>
      <c r="H298" s="12">
        <v>197734</v>
      </c>
      <c r="I298" s="12">
        <v>178263</v>
      </c>
      <c r="J298" s="13"/>
      <c r="K298" s="12">
        <v>178263</v>
      </c>
      <c r="M298" s="24" t="str">
        <f t="shared" si="91"/>
        <v>2</v>
      </c>
      <c r="N298" s="24" t="str">
        <f t="shared" si="92"/>
        <v>02</v>
      </c>
      <c r="O298" s="24" t="str">
        <f t="shared" si="93"/>
        <v>35</v>
      </c>
      <c r="P298" s="24" t="str">
        <f t="shared" si="94"/>
        <v>135</v>
      </c>
      <c r="Q298" s="24" t="str">
        <f t="shared" si="95"/>
        <v>02</v>
      </c>
      <c r="R298" s="24" t="str">
        <f t="shared" si="96"/>
        <v>0000</v>
      </c>
      <c r="S298" s="24" t="str">
        <f t="shared" si="97"/>
        <v>150</v>
      </c>
    </row>
    <row r="299" spans="1:19" s="15" customFormat="1" ht="51" x14ac:dyDescent="0.2">
      <c r="A299" s="9" t="s">
        <v>593</v>
      </c>
      <c r="B299" s="10" t="s">
        <v>594</v>
      </c>
      <c r="C299" s="11">
        <f>C300</f>
        <v>24206.799999999999</v>
      </c>
      <c r="D299" s="11"/>
      <c r="E299" s="11">
        <f>E300</f>
        <v>24206.799999999999</v>
      </c>
      <c r="F299" s="11">
        <f t="shared" ref="F299:K299" si="107">F300</f>
        <v>25225.3</v>
      </c>
      <c r="G299" s="11"/>
      <c r="H299" s="11">
        <f t="shared" si="107"/>
        <v>25225.3</v>
      </c>
      <c r="I299" s="11">
        <f t="shared" si="107"/>
        <v>26269.3</v>
      </c>
      <c r="J299" s="13"/>
      <c r="K299" s="11">
        <f t="shared" si="107"/>
        <v>26269.3</v>
      </c>
      <c r="M299" s="24" t="str">
        <f t="shared" si="91"/>
        <v>2</v>
      </c>
      <c r="N299" s="24" t="str">
        <f t="shared" si="92"/>
        <v>02</v>
      </c>
      <c r="O299" s="24" t="str">
        <f t="shared" si="93"/>
        <v>35</v>
      </c>
      <c r="P299" s="24" t="str">
        <f t="shared" si="94"/>
        <v>137</v>
      </c>
      <c r="Q299" s="24" t="str">
        <f t="shared" si="95"/>
        <v>00</v>
      </c>
      <c r="R299" s="24" t="str">
        <f t="shared" si="96"/>
        <v>0000</v>
      </c>
      <c r="S299" s="24" t="str">
        <f t="shared" si="97"/>
        <v>150</v>
      </c>
    </row>
    <row r="300" spans="1:19" s="15" customFormat="1" ht="51" x14ac:dyDescent="0.2">
      <c r="A300" s="9" t="s">
        <v>595</v>
      </c>
      <c r="B300" s="10" t="s">
        <v>596</v>
      </c>
      <c r="C300" s="11">
        <v>24206.799999999999</v>
      </c>
      <c r="D300" s="11"/>
      <c r="E300" s="11">
        <v>24206.799999999999</v>
      </c>
      <c r="F300" s="12">
        <v>25225.3</v>
      </c>
      <c r="G300" s="12"/>
      <c r="H300" s="12">
        <v>25225.3</v>
      </c>
      <c r="I300" s="12">
        <v>26269.3</v>
      </c>
      <c r="J300" s="13"/>
      <c r="K300" s="12">
        <v>26269.3</v>
      </c>
      <c r="M300" s="24" t="str">
        <f t="shared" si="91"/>
        <v>2</v>
      </c>
      <c r="N300" s="24" t="str">
        <f t="shared" si="92"/>
        <v>02</v>
      </c>
      <c r="O300" s="24" t="str">
        <f t="shared" si="93"/>
        <v>35</v>
      </c>
      <c r="P300" s="24" t="str">
        <f t="shared" si="94"/>
        <v>137</v>
      </c>
      <c r="Q300" s="24" t="str">
        <f t="shared" si="95"/>
        <v>02</v>
      </c>
      <c r="R300" s="24" t="str">
        <f t="shared" si="96"/>
        <v>0000</v>
      </c>
      <c r="S300" s="24" t="str">
        <f t="shared" si="97"/>
        <v>150</v>
      </c>
    </row>
    <row r="301" spans="1:19" s="15" customFormat="1" ht="63.75" x14ac:dyDescent="0.2">
      <c r="A301" s="9" t="s">
        <v>597</v>
      </c>
      <c r="B301" s="10" t="s">
        <v>598</v>
      </c>
      <c r="C301" s="11">
        <f>C302</f>
        <v>45920.800000000003</v>
      </c>
      <c r="D301" s="11"/>
      <c r="E301" s="11">
        <f>E302</f>
        <v>45920.800000000003</v>
      </c>
      <c r="F301" s="11">
        <f t="shared" ref="F301:K301" si="108">F302</f>
        <v>45937.4</v>
      </c>
      <c r="G301" s="11"/>
      <c r="H301" s="11">
        <f t="shared" si="108"/>
        <v>45937.4</v>
      </c>
      <c r="I301" s="11">
        <f t="shared" si="108"/>
        <v>41320.199999999997</v>
      </c>
      <c r="J301" s="13"/>
      <c r="K301" s="11">
        <f t="shared" si="108"/>
        <v>41320.199999999997</v>
      </c>
      <c r="M301" s="24" t="str">
        <f t="shared" si="91"/>
        <v>2</v>
      </c>
      <c r="N301" s="24" t="str">
        <f t="shared" si="92"/>
        <v>02</v>
      </c>
      <c r="O301" s="24" t="str">
        <f t="shared" si="93"/>
        <v>35</v>
      </c>
      <c r="P301" s="24" t="str">
        <f t="shared" si="94"/>
        <v>176</v>
      </c>
      <c r="Q301" s="24" t="str">
        <f t="shared" si="95"/>
        <v>00</v>
      </c>
      <c r="R301" s="24" t="str">
        <f t="shared" si="96"/>
        <v>0000</v>
      </c>
      <c r="S301" s="24" t="str">
        <f t="shared" si="97"/>
        <v>150</v>
      </c>
    </row>
    <row r="302" spans="1:19" s="15" customFormat="1" ht="63.75" x14ac:dyDescent="0.2">
      <c r="A302" s="9" t="s">
        <v>599</v>
      </c>
      <c r="B302" s="10" t="s">
        <v>600</v>
      </c>
      <c r="C302" s="11">
        <v>45920.800000000003</v>
      </c>
      <c r="D302" s="11"/>
      <c r="E302" s="11">
        <v>45920.800000000003</v>
      </c>
      <c r="F302" s="12">
        <v>45937.4</v>
      </c>
      <c r="G302" s="12"/>
      <c r="H302" s="12">
        <v>45937.4</v>
      </c>
      <c r="I302" s="12">
        <v>41320.199999999997</v>
      </c>
      <c r="J302" s="13"/>
      <c r="K302" s="12">
        <v>41320.199999999997</v>
      </c>
      <c r="M302" s="24" t="str">
        <f t="shared" si="91"/>
        <v>2</v>
      </c>
      <c r="N302" s="24" t="str">
        <f t="shared" si="92"/>
        <v>02</v>
      </c>
      <c r="O302" s="24" t="str">
        <f t="shared" si="93"/>
        <v>35</v>
      </c>
      <c r="P302" s="24" t="str">
        <f t="shared" si="94"/>
        <v>176</v>
      </c>
      <c r="Q302" s="24" t="str">
        <f t="shared" si="95"/>
        <v>02</v>
      </c>
      <c r="R302" s="24" t="str">
        <f t="shared" si="96"/>
        <v>0000</v>
      </c>
      <c r="S302" s="24" t="str">
        <f t="shared" si="97"/>
        <v>150</v>
      </c>
    </row>
    <row r="303" spans="1:19" s="15" customFormat="1" ht="51" x14ac:dyDescent="0.2">
      <c r="A303" s="9" t="s">
        <v>601</v>
      </c>
      <c r="B303" s="10" t="s">
        <v>602</v>
      </c>
      <c r="C303" s="11">
        <f>C304</f>
        <v>145696.4</v>
      </c>
      <c r="D303" s="11"/>
      <c r="E303" s="11">
        <f>E304</f>
        <v>145696.4</v>
      </c>
      <c r="F303" s="11">
        <f t="shared" ref="F303:K303" si="109">F304</f>
        <v>151523.5</v>
      </c>
      <c r="G303" s="11"/>
      <c r="H303" s="11">
        <f t="shared" si="109"/>
        <v>151523.5</v>
      </c>
      <c r="I303" s="11">
        <f t="shared" si="109"/>
        <v>157580.20000000001</v>
      </c>
      <c r="J303" s="13"/>
      <c r="K303" s="11">
        <f t="shared" si="109"/>
        <v>157580.20000000001</v>
      </c>
      <c r="M303" s="24" t="str">
        <f t="shared" si="91"/>
        <v>2</v>
      </c>
      <c r="N303" s="24" t="str">
        <f t="shared" si="92"/>
        <v>02</v>
      </c>
      <c r="O303" s="24" t="str">
        <f t="shared" si="93"/>
        <v>35</v>
      </c>
      <c r="P303" s="24" t="str">
        <f t="shared" si="94"/>
        <v>220</v>
      </c>
      <c r="Q303" s="24" t="str">
        <f t="shared" si="95"/>
        <v>00</v>
      </c>
      <c r="R303" s="24" t="str">
        <f t="shared" si="96"/>
        <v>0000</v>
      </c>
      <c r="S303" s="24" t="str">
        <f t="shared" si="97"/>
        <v>150</v>
      </c>
    </row>
    <row r="304" spans="1:19" s="15" customFormat="1" ht="63.75" x14ac:dyDescent="0.2">
      <c r="A304" s="9" t="s">
        <v>603</v>
      </c>
      <c r="B304" s="10" t="s">
        <v>604</v>
      </c>
      <c r="C304" s="11">
        <v>145696.4</v>
      </c>
      <c r="D304" s="11"/>
      <c r="E304" s="11">
        <v>145696.4</v>
      </c>
      <c r="F304" s="12">
        <v>151523.5</v>
      </c>
      <c r="G304" s="12"/>
      <c r="H304" s="12">
        <v>151523.5</v>
      </c>
      <c r="I304" s="12">
        <v>157580.20000000001</v>
      </c>
      <c r="J304" s="13"/>
      <c r="K304" s="12">
        <v>157580.20000000001</v>
      </c>
      <c r="M304" s="24" t="str">
        <f t="shared" si="91"/>
        <v>2</v>
      </c>
      <c r="N304" s="24" t="str">
        <f t="shared" si="92"/>
        <v>02</v>
      </c>
      <c r="O304" s="24" t="str">
        <f t="shared" si="93"/>
        <v>35</v>
      </c>
      <c r="P304" s="24" t="str">
        <f t="shared" si="94"/>
        <v>220</v>
      </c>
      <c r="Q304" s="24" t="str">
        <f t="shared" si="95"/>
        <v>02</v>
      </c>
      <c r="R304" s="24" t="str">
        <f t="shared" si="96"/>
        <v>0000</v>
      </c>
      <c r="S304" s="24" t="str">
        <f t="shared" si="97"/>
        <v>150</v>
      </c>
    </row>
    <row r="305" spans="1:19" s="15" customFormat="1" ht="76.5" x14ac:dyDescent="0.2">
      <c r="A305" s="9" t="s">
        <v>605</v>
      </c>
      <c r="B305" s="10" t="s">
        <v>606</v>
      </c>
      <c r="C305" s="11">
        <f>C306</f>
        <v>78.5</v>
      </c>
      <c r="D305" s="11"/>
      <c r="E305" s="11">
        <f>E306</f>
        <v>78.5</v>
      </c>
      <c r="F305" s="11">
        <f t="shared" ref="F305:K305" si="110">F306</f>
        <v>81.2</v>
      </c>
      <c r="G305" s="11"/>
      <c r="H305" s="11">
        <f t="shared" si="110"/>
        <v>81.2</v>
      </c>
      <c r="I305" s="11">
        <f t="shared" si="110"/>
        <v>84.1</v>
      </c>
      <c r="J305" s="13"/>
      <c r="K305" s="11">
        <f t="shared" si="110"/>
        <v>84.1</v>
      </c>
      <c r="M305" s="24" t="str">
        <f t="shared" si="91"/>
        <v>2</v>
      </c>
      <c r="N305" s="24" t="str">
        <f t="shared" si="92"/>
        <v>02</v>
      </c>
      <c r="O305" s="24" t="str">
        <f t="shared" si="93"/>
        <v>35</v>
      </c>
      <c r="P305" s="24" t="str">
        <f t="shared" si="94"/>
        <v>240</v>
      </c>
      <c r="Q305" s="24" t="str">
        <f t="shared" si="95"/>
        <v>00</v>
      </c>
      <c r="R305" s="24" t="str">
        <f t="shared" si="96"/>
        <v>0000</v>
      </c>
      <c r="S305" s="24" t="str">
        <f t="shared" si="97"/>
        <v>150</v>
      </c>
    </row>
    <row r="306" spans="1:19" s="15" customFormat="1" ht="89.25" x14ac:dyDescent="0.2">
      <c r="A306" s="9" t="s">
        <v>607</v>
      </c>
      <c r="B306" s="10" t="s">
        <v>608</v>
      </c>
      <c r="C306" s="11">
        <v>78.5</v>
      </c>
      <c r="D306" s="11"/>
      <c r="E306" s="11">
        <v>78.5</v>
      </c>
      <c r="F306" s="12">
        <v>81.2</v>
      </c>
      <c r="G306" s="12"/>
      <c r="H306" s="12">
        <v>81.2</v>
      </c>
      <c r="I306" s="12">
        <v>84.1</v>
      </c>
      <c r="J306" s="13"/>
      <c r="K306" s="12">
        <v>84.1</v>
      </c>
      <c r="M306" s="24" t="str">
        <f t="shared" si="91"/>
        <v>2</v>
      </c>
      <c r="N306" s="24" t="str">
        <f t="shared" si="92"/>
        <v>02</v>
      </c>
      <c r="O306" s="24" t="str">
        <f t="shared" si="93"/>
        <v>35</v>
      </c>
      <c r="P306" s="24" t="str">
        <f t="shared" si="94"/>
        <v>240</v>
      </c>
      <c r="Q306" s="24" t="str">
        <f t="shared" si="95"/>
        <v>02</v>
      </c>
      <c r="R306" s="24" t="str">
        <f t="shared" si="96"/>
        <v>0000</v>
      </c>
      <c r="S306" s="24" t="str">
        <f t="shared" si="97"/>
        <v>150</v>
      </c>
    </row>
    <row r="307" spans="1:19" s="15" customFormat="1" ht="25.5" x14ac:dyDescent="0.2">
      <c r="A307" s="9" t="s">
        <v>609</v>
      </c>
      <c r="B307" s="10" t="s">
        <v>610</v>
      </c>
      <c r="C307" s="11">
        <f>C308</f>
        <v>862032.5</v>
      </c>
      <c r="D307" s="11"/>
      <c r="E307" s="11">
        <f>E308</f>
        <v>862032.5</v>
      </c>
      <c r="F307" s="11">
        <f t="shared" ref="F307:K307" si="111">F308</f>
        <v>861789.8</v>
      </c>
      <c r="G307" s="11"/>
      <c r="H307" s="11">
        <f t="shared" si="111"/>
        <v>861789.8</v>
      </c>
      <c r="I307" s="11">
        <f t="shared" si="111"/>
        <v>861789.7</v>
      </c>
      <c r="J307" s="13"/>
      <c r="K307" s="11">
        <f t="shared" si="111"/>
        <v>861789.7</v>
      </c>
      <c r="M307" s="24" t="str">
        <f t="shared" si="91"/>
        <v>2</v>
      </c>
      <c r="N307" s="24" t="str">
        <f t="shared" si="92"/>
        <v>02</v>
      </c>
      <c r="O307" s="24" t="str">
        <f t="shared" si="93"/>
        <v>35</v>
      </c>
      <c r="P307" s="24" t="str">
        <f t="shared" si="94"/>
        <v>250</v>
      </c>
      <c r="Q307" s="24" t="str">
        <f t="shared" si="95"/>
        <v>00</v>
      </c>
      <c r="R307" s="24" t="str">
        <f t="shared" si="96"/>
        <v>0000</v>
      </c>
      <c r="S307" s="24" t="str">
        <f t="shared" si="97"/>
        <v>150</v>
      </c>
    </row>
    <row r="308" spans="1:19" s="15" customFormat="1" ht="38.25" x14ac:dyDescent="0.2">
      <c r="A308" s="9" t="s">
        <v>611</v>
      </c>
      <c r="B308" s="10" t="s">
        <v>612</v>
      </c>
      <c r="C308" s="11">
        <v>862032.5</v>
      </c>
      <c r="D308" s="11"/>
      <c r="E308" s="11">
        <v>862032.5</v>
      </c>
      <c r="F308" s="12">
        <v>861789.8</v>
      </c>
      <c r="G308" s="12"/>
      <c r="H308" s="12">
        <v>861789.8</v>
      </c>
      <c r="I308" s="12">
        <v>861789.7</v>
      </c>
      <c r="J308" s="13"/>
      <c r="K308" s="12">
        <v>861789.7</v>
      </c>
      <c r="M308" s="24" t="str">
        <f t="shared" si="91"/>
        <v>2</v>
      </c>
      <c r="N308" s="24" t="str">
        <f t="shared" si="92"/>
        <v>02</v>
      </c>
      <c r="O308" s="24" t="str">
        <f t="shared" si="93"/>
        <v>35</v>
      </c>
      <c r="P308" s="24" t="str">
        <f t="shared" si="94"/>
        <v>250</v>
      </c>
      <c r="Q308" s="24" t="str">
        <f t="shared" si="95"/>
        <v>02</v>
      </c>
      <c r="R308" s="24" t="str">
        <f t="shared" si="96"/>
        <v>0000</v>
      </c>
      <c r="S308" s="24" t="str">
        <f t="shared" si="97"/>
        <v>150</v>
      </c>
    </row>
    <row r="309" spans="1:19" s="15" customFormat="1" ht="38.25" x14ac:dyDescent="0.2">
      <c r="A309" s="9" t="s">
        <v>613</v>
      </c>
      <c r="B309" s="10" t="s">
        <v>614</v>
      </c>
      <c r="C309" s="11">
        <f>C310</f>
        <v>32835.5</v>
      </c>
      <c r="D309" s="11"/>
      <c r="E309" s="11">
        <f>E310</f>
        <v>32835.5</v>
      </c>
      <c r="F309" s="11">
        <f t="shared" ref="F309:K309" si="112">F310</f>
        <v>34383</v>
      </c>
      <c r="G309" s="11"/>
      <c r="H309" s="11">
        <f t="shared" si="112"/>
        <v>34383</v>
      </c>
      <c r="I309" s="11">
        <f t="shared" si="112"/>
        <v>35602.199999999997</v>
      </c>
      <c r="J309" s="13"/>
      <c r="K309" s="11">
        <f t="shared" si="112"/>
        <v>35602.199999999997</v>
      </c>
      <c r="M309" s="24" t="str">
        <f t="shared" si="91"/>
        <v>2</v>
      </c>
      <c r="N309" s="24" t="str">
        <f t="shared" si="92"/>
        <v>02</v>
      </c>
      <c r="O309" s="24" t="str">
        <f t="shared" si="93"/>
        <v>35</v>
      </c>
      <c r="P309" s="24" t="str">
        <f t="shared" si="94"/>
        <v>260</v>
      </c>
      <c r="Q309" s="24" t="str">
        <f t="shared" si="95"/>
        <v>00</v>
      </c>
      <c r="R309" s="24" t="str">
        <f t="shared" si="96"/>
        <v>0000</v>
      </c>
      <c r="S309" s="24" t="str">
        <f t="shared" si="97"/>
        <v>150</v>
      </c>
    </row>
    <row r="310" spans="1:19" s="15" customFormat="1" ht="51" x14ac:dyDescent="0.2">
      <c r="A310" s="9" t="s">
        <v>615</v>
      </c>
      <c r="B310" s="10" t="s">
        <v>616</v>
      </c>
      <c r="C310" s="11">
        <v>32835.5</v>
      </c>
      <c r="D310" s="11"/>
      <c r="E310" s="11">
        <v>32835.5</v>
      </c>
      <c r="F310" s="12">
        <v>34383</v>
      </c>
      <c r="G310" s="12"/>
      <c r="H310" s="12">
        <v>34383</v>
      </c>
      <c r="I310" s="12">
        <v>35602.199999999997</v>
      </c>
      <c r="J310" s="13"/>
      <c r="K310" s="12">
        <v>35602.199999999997</v>
      </c>
      <c r="M310" s="24" t="str">
        <f t="shared" si="91"/>
        <v>2</v>
      </c>
      <c r="N310" s="24" t="str">
        <f t="shared" si="92"/>
        <v>02</v>
      </c>
      <c r="O310" s="24" t="str">
        <f t="shared" si="93"/>
        <v>35</v>
      </c>
      <c r="P310" s="24" t="str">
        <f t="shared" si="94"/>
        <v>260</v>
      </c>
      <c r="Q310" s="24" t="str">
        <f t="shared" si="95"/>
        <v>02</v>
      </c>
      <c r="R310" s="24" t="str">
        <f t="shared" si="96"/>
        <v>0000</v>
      </c>
      <c r="S310" s="24" t="str">
        <f t="shared" si="97"/>
        <v>150</v>
      </c>
    </row>
    <row r="311" spans="1:19" s="15" customFormat="1" ht="89.25" x14ac:dyDescent="0.2">
      <c r="A311" s="9" t="s">
        <v>617</v>
      </c>
      <c r="B311" s="10" t="s">
        <v>618</v>
      </c>
      <c r="C311" s="11">
        <f>C312</f>
        <v>12046.6</v>
      </c>
      <c r="D311" s="11"/>
      <c r="E311" s="11">
        <f>E312</f>
        <v>12046.6</v>
      </c>
      <c r="F311" s="11">
        <f t="shared" ref="F311:K311" si="113">F312</f>
        <v>12493.4</v>
      </c>
      <c r="G311" s="11"/>
      <c r="H311" s="11">
        <f t="shared" si="113"/>
        <v>12493.4</v>
      </c>
      <c r="I311" s="11">
        <f t="shared" si="113"/>
        <v>12990</v>
      </c>
      <c r="J311" s="13"/>
      <c r="K311" s="11">
        <f t="shared" si="113"/>
        <v>12990</v>
      </c>
      <c r="M311" s="24" t="str">
        <f t="shared" si="91"/>
        <v>2</v>
      </c>
      <c r="N311" s="24" t="str">
        <f t="shared" si="92"/>
        <v>02</v>
      </c>
      <c r="O311" s="24" t="str">
        <f t="shared" si="93"/>
        <v>35</v>
      </c>
      <c r="P311" s="24" t="str">
        <f t="shared" si="94"/>
        <v>270</v>
      </c>
      <c r="Q311" s="24" t="str">
        <f t="shared" si="95"/>
        <v>00</v>
      </c>
      <c r="R311" s="24" t="str">
        <f t="shared" si="96"/>
        <v>0000</v>
      </c>
      <c r="S311" s="24" t="str">
        <f t="shared" si="97"/>
        <v>150</v>
      </c>
    </row>
    <row r="312" spans="1:19" s="15" customFormat="1" ht="102" x14ac:dyDescent="0.2">
      <c r="A312" s="9" t="s">
        <v>619</v>
      </c>
      <c r="B312" s="10" t="s">
        <v>620</v>
      </c>
      <c r="C312" s="11">
        <v>12046.6</v>
      </c>
      <c r="D312" s="11"/>
      <c r="E312" s="11">
        <v>12046.6</v>
      </c>
      <c r="F312" s="12">
        <v>12493.4</v>
      </c>
      <c r="G312" s="12"/>
      <c r="H312" s="12">
        <v>12493.4</v>
      </c>
      <c r="I312" s="12">
        <v>12990</v>
      </c>
      <c r="J312" s="13"/>
      <c r="K312" s="12">
        <v>12990</v>
      </c>
      <c r="M312" s="24" t="str">
        <f t="shared" si="91"/>
        <v>2</v>
      </c>
      <c r="N312" s="24" t="str">
        <f t="shared" si="92"/>
        <v>02</v>
      </c>
      <c r="O312" s="24" t="str">
        <f t="shared" si="93"/>
        <v>35</v>
      </c>
      <c r="P312" s="24" t="str">
        <f t="shared" si="94"/>
        <v>270</v>
      </c>
      <c r="Q312" s="24" t="str">
        <f t="shared" si="95"/>
        <v>02</v>
      </c>
      <c r="R312" s="24" t="str">
        <f t="shared" si="96"/>
        <v>0000</v>
      </c>
      <c r="S312" s="24" t="str">
        <f t="shared" si="97"/>
        <v>150</v>
      </c>
    </row>
    <row r="313" spans="1:19" s="15" customFormat="1" ht="89.25" x14ac:dyDescent="0.2">
      <c r="A313" s="9" t="s">
        <v>621</v>
      </c>
      <c r="B313" s="10" t="s">
        <v>622</v>
      </c>
      <c r="C313" s="11">
        <f>C314</f>
        <v>314.8</v>
      </c>
      <c r="D313" s="11"/>
      <c r="E313" s="11">
        <f>E314</f>
        <v>314.8</v>
      </c>
      <c r="F313" s="11">
        <f t="shared" ref="F313:K313" si="114">F314</f>
        <v>314.8</v>
      </c>
      <c r="G313" s="11"/>
      <c r="H313" s="11">
        <f t="shared" si="114"/>
        <v>314.8</v>
      </c>
      <c r="I313" s="11">
        <f t="shared" si="114"/>
        <v>314.8</v>
      </c>
      <c r="J313" s="13"/>
      <c r="K313" s="11">
        <f t="shared" si="114"/>
        <v>314.8</v>
      </c>
      <c r="M313" s="24" t="str">
        <f t="shared" si="91"/>
        <v>2</v>
      </c>
      <c r="N313" s="24" t="str">
        <f t="shared" si="92"/>
        <v>02</v>
      </c>
      <c r="O313" s="24" t="str">
        <f t="shared" si="93"/>
        <v>35</v>
      </c>
      <c r="P313" s="24" t="str">
        <f t="shared" si="94"/>
        <v>280</v>
      </c>
      <c r="Q313" s="24" t="str">
        <f t="shared" si="95"/>
        <v>00</v>
      </c>
      <c r="R313" s="24" t="str">
        <f t="shared" si="96"/>
        <v>0000</v>
      </c>
      <c r="S313" s="24" t="str">
        <f t="shared" si="97"/>
        <v>150</v>
      </c>
    </row>
    <row r="314" spans="1:19" s="15" customFormat="1" ht="89.25" x14ac:dyDescent="0.2">
      <c r="A314" s="9" t="s">
        <v>623</v>
      </c>
      <c r="B314" s="10" t="s">
        <v>624</v>
      </c>
      <c r="C314" s="11">
        <v>314.8</v>
      </c>
      <c r="D314" s="11"/>
      <c r="E314" s="11">
        <v>314.8</v>
      </c>
      <c r="F314" s="12">
        <v>314.8</v>
      </c>
      <c r="G314" s="12"/>
      <c r="H314" s="12">
        <v>314.8</v>
      </c>
      <c r="I314" s="12">
        <v>314.8</v>
      </c>
      <c r="J314" s="13"/>
      <c r="K314" s="12">
        <v>314.8</v>
      </c>
      <c r="M314" s="24" t="str">
        <f t="shared" si="91"/>
        <v>2</v>
      </c>
      <c r="N314" s="24" t="str">
        <f t="shared" si="92"/>
        <v>02</v>
      </c>
      <c r="O314" s="24" t="str">
        <f t="shared" si="93"/>
        <v>35</v>
      </c>
      <c r="P314" s="24" t="str">
        <f t="shared" si="94"/>
        <v>280</v>
      </c>
      <c r="Q314" s="24" t="str">
        <f t="shared" si="95"/>
        <v>02</v>
      </c>
      <c r="R314" s="24" t="str">
        <f t="shared" si="96"/>
        <v>0000</v>
      </c>
      <c r="S314" s="24" t="str">
        <f t="shared" si="97"/>
        <v>150</v>
      </c>
    </row>
    <row r="315" spans="1:19" s="15" customFormat="1" ht="76.5" x14ac:dyDescent="0.2">
      <c r="A315" s="9" t="s">
        <v>625</v>
      </c>
      <c r="B315" s="10" t="s">
        <v>626</v>
      </c>
      <c r="C315" s="11">
        <v>1235731.3999999999</v>
      </c>
      <c r="D315" s="11"/>
      <c r="E315" s="11">
        <v>1235731.3999999999</v>
      </c>
      <c r="F315" s="12">
        <v>799301</v>
      </c>
      <c r="G315" s="12"/>
      <c r="H315" s="12">
        <v>799301</v>
      </c>
      <c r="I315" s="12">
        <v>808607</v>
      </c>
      <c r="J315" s="13"/>
      <c r="K315" s="12">
        <v>808607</v>
      </c>
      <c r="M315" s="24" t="str">
        <f t="shared" si="91"/>
        <v>2</v>
      </c>
      <c r="N315" s="24" t="str">
        <f t="shared" si="92"/>
        <v>02</v>
      </c>
      <c r="O315" s="24" t="str">
        <f t="shared" si="93"/>
        <v>35</v>
      </c>
      <c r="P315" s="24" t="str">
        <f t="shared" si="94"/>
        <v>290</v>
      </c>
      <c r="Q315" s="24" t="str">
        <f t="shared" si="95"/>
        <v>02</v>
      </c>
      <c r="R315" s="24" t="str">
        <f t="shared" si="96"/>
        <v>0000</v>
      </c>
      <c r="S315" s="24" t="str">
        <f t="shared" si="97"/>
        <v>150</v>
      </c>
    </row>
    <row r="316" spans="1:19" s="15" customFormat="1" ht="102" x14ac:dyDescent="0.2">
      <c r="A316" s="9" t="s">
        <v>627</v>
      </c>
      <c r="B316" s="10" t="s">
        <v>628</v>
      </c>
      <c r="C316" s="11">
        <f>C317</f>
        <v>1451178.4</v>
      </c>
      <c r="D316" s="11"/>
      <c r="E316" s="11">
        <f>E317</f>
        <v>1451178.4</v>
      </c>
      <c r="F316" s="11">
        <f t="shared" ref="F316:K316" si="115">F317</f>
        <v>1504978.6</v>
      </c>
      <c r="G316" s="11"/>
      <c r="H316" s="11">
        <f t="shared" si="115"/>
        <v>1504978.6</v>
      </c>
      <c r="I316" s="11">
        <f t="shared" si="115"/>
        <v>1564802.4</v>
      </c>
      <c r="J316" s="13"/>
      <c r="K316" s="11">
        <f t="shared" si="115"/>
        <v>1564802.4</v>
      </c>
      <c r="M316" s="24" t="str">
        <f t="shared" si="91"/>
        <v>2</v>
      </c>
      <c r="N316" s="24" t="str">
        <f t="shared" si="92"/>
        <v>02</v>
      </c>
      <c r="O316" s="24" t="str">
        <f t="shared" si="93"/>
        <v>35</v>
      </c>
      <c r="P316" s="24" t="str">
        <f t="shared" si="94"/>
        <v>380</v>
      </c>
      <c r="Q316" s="24" t="str">
        <f t="shared" si="95"/>
        <v>00</v>
      </c>
      <c r="R316" s="24" t="str">
        <f t="shared" si="96"/>
        <v>0000</v>
      </c>
      <c r="S316" s="24" t="str">
        <f t="shared" si="97"/>
        <v>150</v>
      </c>
    </row>
    <row r="317" spans="1:19" s="15" customFormat="1" ht="114.75" x14ac:dyDescent="0.2">
      <c r="A317" s="9" t="s">
        <v>629</v>
      </c>
      <c r="B317" s="10" t="s">
        <v>630</v>
      </c>
      <c r="C317" s="11">
        <v>1451178.4</v>
      </c>
      <c r="D317" s="11"/>
      <c r="E317" s="11">
        <v>1451178.4</v>
      </c>
      <c r="F317" s="12">
        <v>1504978.6</v>
      </c>
      <c r="G317" s="12"/>
      <c r="H317" s="12">
        <v>1504978.6</v>
      </c>
      <c r="I317" s="12">
        <v>1564802.4</v>
      </c>
      <c r="J317" s="13"/>
      <c r="K317" s="12">
        <v>1564802.4</v>
      </c>
      <c r="M317" s="24" t="str">
        <f t="shared" si="91"/>
        <v>2</v>
      </c>
      <c r="N317" s="24" t="str">
        <f t="shared" si="92"/>
        <v>02</v>
      </c>
      <c r="O317" s="24" t="str">
        <f t="shared" si="93"/>
        <v>35</v>
      </c>
      <c r="P317" s="24" t="str">
        <f t="shared" si="94"/>
        <v>380</v>
      </c>
      <c r="Q317" s="24" t="str">
        <f t="shared" si="95"/>
        <v>02</v>
      </c>
      <c r="R317" s="24" t="str">
        <f t="shared" si="96"/>
        <v>0000</v>
      </c>
      <c r="S317" s="24" t="str">
        <f t="shared" si="97"/>
        <v>150</v>
      </c>
    </row>
    <row r="318" spans="1:19" s="15" customFormat="1" ht="25.5" x14ac:dyDescent="0.2">
      <c r="A318" s="9" t="s">
        <v>631</v>
      </c>
      <c r="B318" s="10" t="s">
        <v>632</v>
      </c>
      <c r="C318" s="11">
        <f>C319</f>
        <v>20439.8</v>
      </c>
      <c r="D318" s="11"/>
      <c r="E318" s="11">
        <f>E319</f>
        <v>20439.8</v>
      </c>
      <c r="F318" s="11">
        <f t="shared" ref="F318:K318" si="116">F319</f>
        <v>20439.8</v>
      </c>
      <c r="G318" s="11"/>
      <c r="H318" s="11">
        <f t="shared" si="116"/>
        <v>20439.8</v>
      </c>
      <c r="I318" s="11">
        <f t="shared" si="116"/>
        <v>20695.3</v>
      </c>
      <c r="J318" s="13"/>
      <c r="K318" s="11">
        <f t="shared" si="116"/>
        <v>20695.3</v>
      </c>
      <c r="M318" s="24" t="str">
        <f t="shared" si="91"/>
        <v>2</v>
      </c>
      <c r="N318" s="24" t="str">
        <f t="shared" si="92"/>
        <v>02</v>
      </c>
      <c r="O318" s="24" t="str">
        <f t="shared" si="93"/>
        <v>35</v>
      </c>
      <c r="P318" s="24" t="str">
        <f t="shared" si="94"/>
        <v>429</v>
      </c>
      <c r="Q318" s="24" t="str">
        <f t="shared" si="95"/>
        <v>00</v>
      </c>
      <c r="R318" s="24" t="str">
        <f t="shared" si="96"/>
        <v>0000</v>
      </c>
      <c r="S318" s="24" t="str">
        <f t="shared" si="97"/>
        <v>150</v>
      </c>
    </row>
    <row r="319" spans="1:19" s="15" customFormat="1" ht="25.5" x14ac:dyDescent="0.2">
      <c r="A319" s="9" t="s">
        <v>633</v>
      </c>
      <c r="B319" s="10" t="s">
        <v>634</v>
      </c>
      <c r="C319" s="11">
        <v>20439.8</v>
      </c>
      <c r="D319" s="11"/>
      <c r="E319" s="11">
        <v>20439.8</v>
      </c>
      <c r="F319" s="12">
        <v>20439.8</v>
      </c>
      <c r="G319" s="12"/>
      <c r="H319" s="12">
        <v>20439.8</v>
      </c>
      <c r="I319" s="12">
        <v>20695.3</v>
      </c>
      <c r="J319" s="13"/>
      <c r="K319" s="12">
        <v>20695.3</v>
      </c>
      <c r="M319" s="24" t="str">
        <f t="shared" si="91"/>
        <v>2</v>
      </c>
      <c r="N319" s="24" t="str">
        <f t="shared" si="92"/>
        <v>02</v>
      </c>
      <c r="O319" s="24" t="str">
        <f t="shared" si="93"/>
        <v>35</v>
      </c>
      <c r="P319" s="24" t="str">
        <f t="shared" si="94"/>
        <v>429</v>
      </c>
      <c r="Q319" s="24" t="str">
        <f t="shared" si="95"/>
        <v>02</v>
      </c>
      <c r="R319" s="24" t="str">
        <f t="shared" si="96"/>
        <v>0000</v>
      </c>
      <c r="S319" s="24" t="str">
        <f t="shared" si="97"/>
        <v>150</v>
      </c>
    </row>
    <row r="320" spans="1:19" s="15" customFormat="1" ht="63.75" x14ac:dyDescent="0.2">
      <c r="A320" s="9" t="s">
        <v>635</v>
      </c>
      <c r="B320" s="10" t="s">
        <v>636</v>
      </c>
      <c r="C320" s="11">
        <f>C321</f>
        <v>5629.8</v>
      </c>
      <c r="D320" s="11"/>
      <c r="E320" s="11">
        <f>E321</f>
        <v>5629.8</v>
      </c>
      <c r="F320" s="11">
        <f t="shared" ref="F320:K320" si="117">F321</f>
        <v>1929.3</v>
      </c>
      <c r="G320" s="11"/>
      <c r="H320" s="11">
        <f t="shared" si="117"/>
        <v>1929.3</v>
      </c>
      <c r="I320" s="11">
        <f t="shared" si="117"/>
        <v>0</v>
      </c>
      <c r="J320" s="13"/>
      <c r="K320" s="11">
        <f t="shared" si="117"/>
        <v>0</v>
      </c>
      <c r="M320" s="24" t="str">
        <f t="shared" si="91"/>
        <v>2</v>
      </c>
      <c r="N320" s="24" t="str">
        <f t="shared" si="92"/>
        <v>02</v>
      </c>
      <c r="O320" s="24" t="str">
        <f t="shared" si="93"/>
        <v>35</v>
      </c>
      <c r="P320" s="24" t="str">
        <f t="shared" si="94"/>
        <v>430</v>
      </c>
      <c r="Q320" s="24" t="str">
        <f t="shared" si="95"/>
        <v>00</v>
      </c>
      <c r="R320" s="24" t="str">
        <f t="shared" si="96"/>
        <v>0000</v>
      </c>
      <c r="S320" s="24" t="str">
        <f t="shared" si="97"/>
        <v>150</v>
      </c>
    </row>
    <row r="321" spans="1:19" s="15" customFormat="1" ht="76.5" x14ac:dyDescent="0.2">
      <c r="A321" s="9" t="s">
        <v>637</v>
      </c>
      <c r="B321" s="10" t="s">
        <v>638</v>
      </c>
      <c r="C321" s="11">
        <v>5629.8</v>
      </c>
      <c r="D321" s="11"/>
      <c r="E321" s="11">
        <v>5629.8</v>
      </c>
      <c r="F321" s="12">
        <v>1929.3</v>
      </c>
      <c r="G321" s="12"/>
      <c r="H321" s="12">
        <v>1929.3</v>
      </c>
      <c r="I321" s="12">
        <v>0</v>
      </c>
      <c r="J321" s="13"/>
      <c r="K321" s="12">
        <v>0</v>
      </c>
      <c r="M321" s="24" t="str">
        <f t="shared" si="91"/>
        <v>2</v>
      </c>
      <c r="N321" s="24" t="str">
        <f t="shared" si="92"/>
        <v>02</v>
      </c>
      <c r="O321" s="24" t="str">
        <f t="shared" si="93"/>
        <v>35</v>
      </c>
      <c r="P321" s="24" t="str">
        <f t="shared" si="94"/>
        <v>430</v>
      </c>
      <c r="Q321" s="24" t="str">
        <f t="shared" si="95"/>
        <v>02</v>
      </c>
      <c r="R321" s="24" t="str">
        <f t="shared" si="96"/>
        <v>0000</v>
      </c>
      <c r="S321" s="24" t="str">
        <f t="shared" si="97"/>
        <v>150</v>
      </c>
    </row>
    <row r="322" spans="1:19" s="15" customFormat="1" ht="63.75" x14ac:dyDescent="0.2">
      <c r="A322" s="9" t="s">
        <v>639</v>
      </c>
      <c r="B322" s="10" t="s">
        <v>640</v>
      </c>
      <c r="C322" s="11">
        <f>C323</f>
        <v>76878</v>
      </c>
      <c r="D322" s="11"/>
      <c r="E322" s="11">
        <f>E323</f>
        <v>76878</v>
      </c>
      <c r="F322" s="11">
        <f t="shared" ref="F322:K322" si="118">F323</f>
        <v>22859.4</v>
      </c>
      <c r="G322" s="11"/>
      <c r="H322" s="11">
        <f t="shared" si="118"/>
        <v>22859.4</v>
      </c>
      <c r="I322" s="11">
        <f t="shared" si="118"/>
        <v>12457</v>
      </c>
      <c r="J322" s="13"/>
      <c r="K322" s="11">
        <f t="shared" si="118"/>
        <v>12457</v>
      </c>
      <c r="M322" s="24" t="str">
        <f t="shared" si="91"/>
        <v>2</v>
      </c>
      <c r="N322" s="24" t="str">
        <f t="shared" si="92"/>
        <v>02</v>
      </c>
      <c r="O322" s="24" t="str">
        <f t="shared" si="93"/>
        <v>35</v>
      </c>
      <c r="P322" s="24" t="str">
        <f t="shared" si="94"/>
        <v>432</v>
      </c>
      <c r="Q322" s="24" t="str">
        <f t="shared" si="95"/>
        <v>00</v>
      </c>
      <c r="R322" s="24" t="str">
        <f t="shared" si="96"/>
        <v>0000</v>
      </c>
      <c r="S322" s="24" t="str">
        <f t="shared" si="97"/>
        <v>150</v>
      </c>
    </row>
    <row r="323" spans="1:19" s="15" customFormat="1" ht="63.75" x14ac:dyDescent="0.2">
      <c r="A323" s="9" t="s">
        <v>641</v>
      </c>
      <c r="B323" s="10" t="s">
        <v>642</v>
      </c>
      <c r="C323" s="11">
        <v>76878</v>
      </c>
      <c r="D323" s="11"/>
      <c r="E323" s="11">
        <v>76878</v>
      </c>
      <c r="F323" s="12">
        <v>22859.4</v>
      </c>
      <c r="G323" s="12"/>
      <c r="H323" s="12">
        <v>22859.4</v>
      </c>
      <c r="I323" s="12">
        <v>12457</v>
      </c>
      <c r="J323" s="13"/>
      <c r="K323" s="12">
        <v>12457</v>
      </c>
      <c r="M323" s="24" t="str">
        <f t="shared" si="91"/>
        <v>2</v>
      </c>
      <c r="N323" s="24" t="str">
        <f t="shared" si="92"/>
        <v>02</v>
      </c>
      <c r="O323" s="24" t="str">
        <f t="shared" si="93"/>
        <v>35</v>
      </c>
      <c r="P323" s="24" t="str">
        <f t="shared" si="94"/>
        <v>432</v>
      </c>
      <c r="Q323" s="24" t="str">
        <f t="shared" si="95"/>
        <v>02</v>
      </c>
      <c r="R323" s="24" t="str">
        <f t="shared" si="96"/>
        <v>0000</v>
      </c>
      <c r="S323" s="24" t="str">
        <f t="shared" si="97"/>
        <v>150</v>
      </c>
    </row>
    <row r="324" spans="1:19" s="15" customFormat="1" ht="89.25" x14ac:dyDescent="0.2">
      <c r="A324" s="9" t="s">
        <v>643</v>
      </c>
      <c r="B324" s="10" t="s">
        <v>644</v>
      </c>
      <c r="C324" s="11">
        <f>C325</f>
        <v>387870.9</v>
      </c>
      <c r="D324" s="11"/>
      <c r="E324" s="11">
        <f>E325</f>
        <v>387870.9</v>
      </c>
      <c r="F324" s="11">
        <f t="shared" ref="F324:K324" si="119">F325</f>
        <v>387870.9</v>
      </c>
      <c r="G324" s="11"/>
      <c r="H324" s="11">
        <f t="shared" si="119"/>
        <v>387870.9</v>
      </c>
      <c r="I324" s="11">
        <f t="shared" si="119"/>
        <v>387870.9</v>
      </c>
      <c r="J324" s="13"/>
      <c r="K324" s="11">
        <f t="shared" si="119"/>
        <v>387870.9</v>
      </c>
      <c r="M324" s="24" t="str">
        <f t="shared" si="91"/>
        <v>2</v>
      </c>
      <c r="N324" s="24" t="str">
        <f t="shared" si="92"/>
        <v>02</v>
      </c>
      <c r="O324" s="24" t="str">
        <f t="shared" si="93"/>
        <v>35</v>
      </c>
      <c r="P324" s="24" t="str">
        <f t="shared" si="94"/>
        <v>460</v>
      </c>
      <c r="Q324" s="24" t="str">
        <f t="shared" si="95"/>
        <v>00</v>
      </c>
      <c r="R324" s="24" t="str">
        <f t="shared" si="96"/>
        <v>0000</v>
      </c>
      <c r="S324" s="24" t="str">
        <f t="shared" si="97"/>
        <v>150</v>
      </c>
    </row>
    <row r="325" spans="1:19" s="15" customFormat="1" ht="89.25" x14ac:dyDescent="0.2">
      <c r="A325" s="9" t="s">
        <v>645</v>
      </c>
      <c r="B325" s="10" t="s">
        <v>646</v>
      </c>
      <c r="C325" s="11">
        <v>387870.9</v>
      </c>
      <c r="D325" s="11"/>
      <c r="E325" s="11">
        <v>387870.9</v>
      </c>
      <c r="F325" s="12">
        <v>387870.9</v>
      </c>
      <c r="G325" s="12"/>
      <c r="H325" s="12">
        <v>387870.9</v>
      </c>
      <c r="I325" s="12">
        <v>387870.9</v>
      </c>
      <c r="J325" s="13"/>
      <c r="K325" s="12">
        <v>387870.9</v>
      </c>
      <c r="M325" s="24" t="str">
        <f t="shared" si="91"/>
        <v>2</v>
      </c>
      <c r="N325" s="24" t="str">
        <f t="shared" si="92"/>
        <v>02</v>
      </c>
      <c r="O325" s="24" t="str">
        <f t="shared" si="93"/>
        <v>35</v>
      </c>
      <c r="P325" s="24" t="str">
        <f t="shared" si="94"/>
        <v>460</v>
      </c>
      <c r="Q325" s="24" t="str">
        <f t="shared" si="95"/>
        <v>02</v>
      </c>
      <c r="R325" s="24" t="str">
        <f t="shared" si="96"/>
        <v>0000</v>
      </c>
      <c r="S325" s="24" t="str">
        <f t="shared" si="97"/>
        <v>150</v>
      </c>
    </row>
    <row r="326" spans="1:19" s="15" customFormat="1" ht="25.5" x14ac:dyDescent="0.2">
      <c r="A326" s="9" t="s">
        <v>647</v>
      </c>
      <c r="B326" s="10" t="s">
        <v>648</v>
      </c>
      <c r="C326" s="11">
        <f>C327</f>
        <v>25611.200000000001</v>
      </c>
      <c r="D326" s="11"/>
      <c r="E326" s="11">
        <f>E327</f>
        <v>25611.200000000001</v>
      </c>
      <c r="F326" s="11">
        <f t="shared" ref="F326:K326" si="120">F327</f>
        <v>0</v>
      </c>
      <c r="G326" s="11"/>
      <c r="H326" s="11">
        <f t="shared" si="120"/>
        <v>0</v>
      </c>
      <c r="I326" s="11">
        <f t="shared" si="120"/>
        <v>0</v>
      </c>
      <c r="J326" s="13"/>
      <c r="K326" s="11">
        <f t="shared" si="120"/>
        <v>0</v>
      </c>
      <c r="M326" s="24" t="str">
        <f t="shared" si="91"/>
        <v>2</v>
      </c>
      <c r="N326" s="24" t="str">
        <f t="shared" si="92"/>
        <v>02</v>
      </c>
      <c r="O326" s="24" t="str">
        <f t="shared" si="93"/>
        <v>35</v>
      </c>
      <c r="P326" s="24" t="str">
        <f t="shared" si="94"/>
        <v>469</v>
      </c>
      <c r="Q326" s="24" t="str">
        <f t="shared" si="95"/>
        <v>00</v>
      </c>
      <c r="R326" s="24" t="str">
        <f t="shared" si="96"/>
        <v>0000</v>
      </c>
      <c r="S326" s="24" t="str">
        <f t="shared" si="97"/>
        <v>150</v>
      </c>
    </row>
    <row r="327" spans="1:19" s="15" customFormat="1" ht="25.5" x14ac:dyDescent="0.2">
      <c r="A327" s="9" t="s">
        <v>649</v>
      </c>
      <c r="B327" s="10" t="s">
        <v>650</v>
      </c>
      <c r="C327" s="11">
        <v>25611.200000000001</v>
      </c>
      <c r="D327" s="11"/>
      <c r="E327" s="11">
        <v>25611.200000000001</v>
      </c>
      <c r="F327" s="12">
        <v>0</v>
      </c>
      <c r="G327" s="12"/>
      <c r="H327" s="12">
        <v>0</v>
      </c>
      <c r="I327" s="12">
        <v>0</v>
      </c>
      <c r="J327" s="13"/>
      <c r="K327" s="12">
        <v>0</v>
      </c>
      <c r="M327" s="24" t="str">
        <f t="shared" ref="M327:M367" si="121">LEFT(A327,1)</f>
        <v>2</v>
      </c>
      <c r="N327" s="24" t="str">
        <f t="shared" ref="N327:N367" si="122">MID(A327,3,2)</f>
        <v>02</v>
      </c>
      <c r="O327" s="24" t="str">
        <f t="shared" ref="O327:O367" si="123">MID(A327,6,2)</f>
        <v>35</v>
      </c>
      <c r="P327" s="24" t="str">
        <f t="shared" ref="P327:P367" si="124">MID(A327,9,3)</f>
        <v>469</v>
      </c>
      <c r="Q327" s="24" t="str">
        <f t="shared" ref="Q327:Q367" si="125">MID(A327,13,2)</f>
        <v>02</v>
      </c>
      <c r="R327" s="24" t="str">
        <f t="shared" ref="R327:R367" si="126">MID(A327,16,4)</f>
        <v>0000</v>
      </c>
      <c r="S327" s="24" t="str">
        <f t="shared" ref="S327:S367" si="127">RIGHT(A327,3)</f>
        <v>150</v>
      </c>
    </row>
    <row r="328" spans="1:19" s="15" customFormat="1" ht="38.25" x14ac:dyDescent="0.2">
      <c r="A328" s="9" t="s">
        <v>651</v>
      </c>
      <c r="B328" s="10" t="s">
        <v>652</v>
      </c>
      <c r="C328" s="11">
        <f>C329</f>
        <v>1408787.3</v>
      </c>
      <c r="D328" s="11"/>
      <c r="E328" s="11">
        <f>E329</f>
        <v>1408787.3</v>
      </c>
      <c r="F328" s="11">
        <f t="shared" ref="F328:K328" si="128">F329</f>
        <v>1433960.5</v>
      </c>
      <c r="G328" s="11"/>
      <c r="H328" s="11">
        <f t="shared" si="128"/>
        <v>1433960.5</v>
      </c>
      <c r="I328" s="11">
        <f t="shared" si="128"/>
        <v>1446690.5</v>
      </c>
      <c r="J328" s="13"/>
      <c r="K328" s="11">
        <f t="shared" si="128"/>
        <v>1446690.5</v>
      </c>
      <c r="M328" s="24" t="str">
        <f t="shared" si="121"/>
        <v>2</v>
      </c>
      <c r="N328" s="24" t="str">
        <f t="shared" si="122"/>
        <v>02</v>
      </c>
      <c r="O328" s="24" t="str">
        <f t="shared" si="123"/>
        <v>35</v>
      </c>
      <c r="P328" s="24" t="str">
        <f t="shared" si="124"/>
        <v>573</v>
      </c>
      <c r="Q328" s="24" t="str">
        <f t="shared" si="125"/>
        <v>00</v>
      </c>
      <c r="R328" s="24" t="str">
        <f t="shared" si="126"/>
        <v>0000</v>
      </c>
      <c r="S328" s="24" t="str">
        <f t="shared" si="127"/>
        <v>150</v>
      </c>
    </row>
    <row r="329" spans="1:19" s="15" customFormat="1" ht="38.25" x14ac:dyDescent="0.2">
      <c r="A329" s="9" t="s">
        <v>653</v>
      </c>
      <c r="B329" s="10" t="s">
        <v>654</v>
      </c>
      <c r="C329" s="11">
        <v>1408787.3</v>
      </c>
      <c r="D329" s="11"/>
      <c r="E329" s="11">
        <v>1408787.3</v>
      </c>
      <c r="F329" s="12">
        <v>1433960.5</v>
      </c>
      <c r="G329" s="12"/>
      <c r="H329" s="12">
        <v>1433960.5</v>
      </c>
      <c r="I329" s="12">
        <v>1446690.5</v>
      </c>
      <c r="J329" s="13"/>
      <c r="K329" s="12">
        <v>1446690.5</v>
      </c>
      <c r="M329" s="24" t="str">
        <f t="shared" si="121"/>
        <v>2</v>
      </c>
      <c r="N329" s="24" t="str">
        <f t="shared" si="122"/>
        <v>02</v>
      </c>
      <c r="O329" s="24" t="str">
        <f t="shared" si="123"/>
        <v>35</v>
      </c>
      <c r="P329" s="24" t="str">
        <f t="shared" si="124"/>
        <v>573</v>
      </c>
      <c r="Q329" s="24" t="str">
        <f t="shared" si="125"/>
        <v>02</v>
      </c>
      <c r="R329" s="24" t="str">
        <f t="shared" si="126"/>
        <v>0000</v>
      </c>
      <c r="S329" s="24" t="str">
        <f t="shared" si="127"/>
        <v>150</v>
      </c>
    </row>
    <row r="330" spans="1:19" s="15" customFormat="1" ht="25.5" x14ac:dyDescent="0.2">
      <c r="A330" s="9" t="s">
        <v>655</v>
      </c>
      <c r="B330" s="10" t="s">
        <v>656</v>
      </c>
      <c r="C330" s="11">
        <v>195274</v>
      </c>
      <c r="D330" s="11"/>
      <c r="E330" s="11">
        <v>195274</v>
      </c>
      <c r="F330" s="12">
        <v>197410.8</v>
      </c>
      <c r="G330" s="12"/>
      <c r="H330" s="12">
        <v>197410.8</v>
      </c>
      <c r="I330" s="12">
        <v>195288.1</v>
      </c>
      <c r="J330" s="13"/>
      <c r="K330" s="12">
        <v>195288.1</v>
      </c>
      <c r="M330" s="24" t="str">
        <f t="shared" si="121"/>
        <v>2</v>
      </c>
      <c r="N330" s="24" t="str">
        <f t="shared" si="122"/>
        <v>02</v>
      </c>
      <c r="O330" s="24" t="str">
        <f t="shared" si="123"/>
        <v>35</v>
      </c>
      <c r="P330" s="24" t="str">
        <f t="shared" si="124"/>
        <v>900</v>
      </c>
      <c r="Q330" s="24" t="str">
        <f t="shared" si="125"/>
        <v>02</v>
      </c>
      <c r="R330" s="24" t="str">
        <f t="shared" si="126"/>
        <v>0000</v>
      </c>
      <c r="S330" s="24" t="str">
        <f t="shared" si="127"/>
        <v>150</v>
      </c>
    </row>
    <row r="331" spans="1:19" s="19" customFormat="1" ht="14.25" x14ac:dyDescent="0.2">
      <c r="A331" s="27" t="s">
        <v>657</v>
      </c>
      <c r="B331" s="16" t="s">
        <v>658</v>
      </c>
      <c r="C331" s="17">
        <f>C332+C333+C334+C336+C337+C339+C341+C343+C345+C347+C350+C352+C354+C356+C358+C360+C363</f>
        <v>2606388.1</v>
      </c>
      <c r="D331" s="17">
        <f>D332+D333+D334+D336+D337+D339+D341+D343+D345+D347+D350+D352+D354+D356+D358+D360+D363+D349+D362</f>
        <v>1422030.6</v>
      </c>
      <c r="E331" s="17">
        <f>E332+E333+E334+E336+E337+E339+E341+E343+E345+E347+E350+E352+E354+E356+E358+E360+E363+E349+E362</f>
        <v>4028418.7</v>
      </c>
      <c r="F331" s="17">
        <f t="shared" ref="F331:K331" si="129">F332+F333+F334+F336+F337+F339+F341+F343+F345+F347+F350+F352+F354+F356+F358+F360+F363+F349</f>
        <v>2052600.0999999999</v>
      </c>
      <c r="G331" s="17">
        <f t="shared" si="129"/>
        <v>11453625.199999999</v>
      </c>
      <c r="H331" s="17">
        <f t="shared" si="129"/>
        <v>13506225.299999999</v>
      </c>
      <c r="I331" s="17">
        <f t="shared" si="129"/>
        <v>1790477.0999999999</v>
      </c>
      <c r="J331" s="17">
        <f t="shared" si="129"/>
        <v>12035602.199999999</v>
      </c>
      <c r="K331" s="17">
        <f t="shared" si="129"/>
        <v>13826079.299999999</v>
      </c>
      <c r="M331" s="24" t="str">
        <f t="shared" si="121"/>
        <v>2</v>
      </c>
      <c r="N331" s="24" t="str">
        <f t="shared" si="122"/>
        <v>02</v>
      </c>
      <c r="O331" s="24" t="str">
        <f t="shared" si="123"/>
        <v>40</v>
      </c>
      <c r="P331" s="24" t="str">
        <f t="shared" si="124"/>
        <v>000</v>
      </c>
      <c r="Q331" s="24" t="str">
        <f t="shared" si="125"/>
        <v>00</v>
      </c>
      <c r="R331" s="24" t="str">
        <f t="shared" si="126"/>
        <v>0000</v>
      </c>
      <c r="S331" s="24" t="str">
        <f t="shared" si="127"/>
        <v>150</v>
      </c>
    </row>
    <row r="332" spans="1:19" s="15" customFormat="1" ht="51" x14ac:dyDescent="0.2">
      <c r="A332" s="9" t="s">
        <v>659</v>
      </c>
      <c r="B332" s="10" t="s">
        <v>660</v>
      </c>
      <c r="C332" s="11">
        <v>13413.3</v>
      </c>
      <c r="D332" s="11"/>
      <c r="E332" s="11">
        <v>13413.3</v>
      </c>
      <c r="F332" s="12">
        <v>0</v>
      </c>
      <c r="G332" s="12"/>
      <c r="H332" s="12">
        <v>0</v>
      </c>
      <c r="I332" s="12">
        <v>0</v>
      </c>
      <c r="J332" s="13"/>
      <c r="K332" s="12">
        <v>0</v>
      </c>
      <c r="M332" s="24" t="str">
        <f t="shared" si="121"/>
        <v>2</v>
      </c>
      <c r="N332" s="24" t="str">
        <f t="shared" si="122"/>
        <v>02</v>
      </c>
      <c r="O332" s="24" t="str">
        <f t="shared" si="123"/>
        <v>45</v>
      </c>
      <c r="P332" s="24" t="str">
        <f t="shared" si="124"/>
        <v>141</v>
      </c>
      <c r="Q332" s="24" t="str">
        <f t="shared" si="125"/>
        <v>02</v>
      </c>
      <c r="R332" s="24" t="str">
        <f t="shared" si="126"/>
        <v>0000</v>
      </c>
      <c r="S332" s="24" t="str">
        <f t="shared" si="127"/>
        <v>150</v>
      </c>
    </row>
    <row r="333" spans="1:19" s="15" customFormat="1" ht="51" x14ac:dyDescent="0.2">
      <c r="A333" s="9" t="s">
        <v>661</v>
      </c>
      <c r="B333" s="10" t="s">
        <v>662</v>
      </c>
      <c r="C333" s="11">
        <v>7251.6</v>
      </c>
      <c r="D333" s="11"/>
      <c r="E333" s="11">
        <v>7251.6</v>
      </c>
      <c r="F333" s="12">
        <v>0</v>
      </c>
      <c r="G333" s="12"/>
      <c r="H333" s="12">
        <v>0</v>
      </c>
      <c r="I333" s="12">
        <v>0</v>
      </c>
      <c r="J333" s="13"/>
      <c r="K333" s="12">
        <v>0</v>
      </c>
      <c r="M333" s="24" t="str">
        <f t="shared" si="121"/>
        <v>2</v>
      </c>
      <c r="N333" s="24" t="str">
        <f t="shared" si="122"/>
        <v>02</v>
      </c>
      <c r="O333" s="24" t="str">
        <f t="shared" si="123"/>
        <v>45</v>
      </c>
      <c r="P333" s="24" t="str">
        <f t="shared" si="124"/>
        <v>142</v>
      </c>
      <c r="Q333" s="24" t="str">
        <f t="shared" si="125"/>
        <v>02</v>
      </c>
      <c r="R333" s="24" t="str">
        <f t="shared" si="126"/>
        <v>0000</v>
      </c>
      <c r="S333" s="24" t="str">
        <f t="shared" si="127"/>
        <v>150</v>
      </c>
    </row>
    <row r="334" spans="1:19" s="15" customFormat="1" ht="38.25" x14ac:dyDescent="0.2">
      <c r="A334" s="9" t="s">
        <v>663</v>
      </c>
      <c r="B334" s="10" t="s">
        <v>664</v>
      </c>
      <c r="C334" s="11">
        <f>C335</f>
        <v>143275.79999999999</v>
      </c>
      <c r="D334" s="11"/>
      <c r="E334" s="11">
        <f>E335</f>
        <v>143275.79999999999</v>
      </c>
      <c r="F334" s="12">
        <f>F335</f>
        <v>143275.79999999999</v>
      </c>
      <c r="G334" s="12"/>
      <c r="H334" s="12">
        <f>H335</f>
        <v>143275.79999999999</v>
      </c>
      <c r="I334" s="12">
        <f>I335</f>
        <v>143275.79999999999</v>
      </c>
      <c r="J334" s="13"/>
      <c r="K334" s="12">
        <f>K335</f>
        <v>143275.79999999999</v>
      </c>
      <c r="M334" s="24" t="str">
        <f t="shared" si="121"/>
        <v>2</v>
      </c>
      <c r="N334" s="24" t="str">
        <f t="shared" si="122"/>
        <v>02</v>
      </c>
      <c r="O334" s="24" t="str">
        <f t="shared" si="123"/>
        <v>45</v>
      </c>
      <c r="P334" s="24" t="str">
        <f t="shared" si="124"/>
        <v>161</v>
      </c>
      <c r="Q334" s="24" t="str">
        <f t="shared" si="125"/>
        <v>00</v>
      </c>
      <c r="R334" s="24" t="str">
        <f t="shared" si="126"/>
        <v>0000</v>
      </c>
      <c r="S334" s="24" t="str">
        <f t="shared" si="127"/>
        <v>150</v>
      </c>
    </row>
    <row r="335" spans="1:19" s="15" customFormat="1" ht="38.25" x14ac:dyDescent="0.2">
      <c r="A335" s="9" t="s">
        <v>665</v>
      </c>
      <c r="B335" s="10" t="s">
        <v>666</v>
      </c>
      <c r="C335" s="11">
        <v>143275.79999999999</v>
      </c>
      <c r="D335" s="11"/>
      <c r="E335" s="11">
        <v>143275.79999999999</v>
      </c>
      <c r="F335" s="12">
        <v>143275.79999999999</v>
      </c>
      <c r="G335" s="12"/>
      <c r="H335" s="12">
        <v>143275.79999999999</v>
      </c>
      <c r="I335" s="12">
        <v>143275.79999999999</v>
      </c>
      <c r="J335" s="13"/>
      <c r="K335" s="12">
        <v>143275.79999999999</v>
      </c>
      <c r="M335" s="24" t="str">
        <f t="shared" si="121"/>
        <v>2</v>
      </c>
      <c r="N335" s="24" t="str">
        <f t="shared" si="122"/>
        <v>02</v>
      </c>
      <c r="O335" s="24" t="str">
        <f t="shared" si="123"/>
        <v>45</v>
      </c>
      <c r="P335" s="24" t="str">
        <f t="shared" si="124"/>
        <v>161</v>
      </c>
      <c r="Q335" s="24" t="str">
        <f t="shared" si="125"/>
        <v>02</v>
      </c>
      <c r="R335" s="24" t="str">
        <f t="shared" si="126"/>
        <v>0000</v>
      </c>
      <c r="S335" s="24" t="str">
        <f t="shared" si="127"/>
        <v>150</v>
      </c>
    </row>
    <row r="336" spans="1:19" s="15" customFormat="1" ht="51" x14ac:dyDescent="0.2">
      <c r="A336" s="9" t="s">
        <v>667</v>
      </c>
      <c r="B336" s="10" t="s">
        <v>668</v>
      </c>
      <c r="C336" s="11">
        <v>68611.399999999994</v>
      </c>
      <c r="D336" s="11"/>
      <c r="E336" s="11">
        <v>68611.399999999994</v>
      </c>
      <c r="F336" s="12">
        <v>82088.7</v>
      </c>
      <c r="G336" s="12"/>
      <c r="H336" s="12">
        <v>82088.7</v>
      </c>
      <c r="I336" s="12">
        <v>21345</v>
      </c>
      <c r="J336" s="13"/>
      <c r="K336" s="12">
        <v>21345</v>
      </c>
      <c r="M336" s="24" t="str">
        <f t="shared" si="121"/>
        <v>2</v>
      </c>
      <c r="N336" s="24" t="str">
        <f t="shared" si="122"/>
        <v>02</v>
      </c>
      <c r="O336" s="24" t="str">
        <f t="shared" si="123"/>
        <v>45</v>
      </c>
      <c r="P336" s="24" t="str">
        <f t="shared" si="124"/>
        <v>190</v>
      </c>
      <c r="Q336" s="24" t="str">
        <f t="shared" si="125"/>
        <v>02</v>
      </c>
      <c r="R336" s="24" t="str">
        <f t="shared" si="126"/>
        <v>0000</v>
      </c>
      <c r="S336" s="24" t="str">
        <f t="shared" si="127"/>
        <v>150</v>
      </c>
    </row>
    <row r="337" spans="1:19" s="15" customFormat="1" ht="63.75" x14ac:dyDescent="0.2">
      <c r="A337" s="9" t="s">
        <v>669</v>
      </c>
      <c r="B337" s="10" t="s">
        <v>670</v>
      </c>
      <c r="C337" s="11">
        <f>C338</f>
        <v>7776.3</v>
      </c>
      <c r="D337" s="11"/>
      <c r="E337" s="11">
        <f>E338</f>
        <v>7776.3</v>
      </c>
      <c r="F337" s="11">
        <f t="shared" ref="F337:K337" si="130">F338</f>
        <v>0</v>
      </c>
      <c r="G337" s="11"/>
      <c r="H337" s="11">
        <f t="shared" si="130"/>
        <v>0</v>
      </c>
      <c r="I337" s="11">
        <f t="shared" si="130"/>
        <v>0</v>
      </c>
      <c r="J337" s="13"/>
      <c r="K337" s="11">
        <f t="shared" si="130"/>
        <v>0</v>
      </c>
      <c r="M337" s="24" t="str">
        <f t="shared" si="121"/>
        <v>2</v>
      </c>
      <c r="N337" s="24" t="str">
        <f t="shared" si="122"/>
        <v>02</v>
      </c>
      <c r="O337" s="24" t="str">
        <f t="shared" si="123"/>
        <v>45</v>
      </c>
      <c r="P337" s="24" t="str">
        <f t="shared" si="124"/>
        <v>191</v>
      </c>
      <c r="Q337" s="24" t="str">
        <f t="shared" si="125"/>
        <v>00</v>
      </c>
      <c r="R337" s="24" t="str">
        <f t="shared" si="126"/>
        <v>0000</v>
      </c>
      <c r="S337" s="24" t="str">
        <f t="shared" si="127"/>
        <v>150</v>
      </c>
    </row>
    <row r="338" spans="1:19" s="15" customFormat="1" ht="76.5" x14ac:dyDescent="0.2">
      <c r="A338" s="9" t="s">
        <v>671</v>
      </c>
      <c r="B338" s="10" t="s">
        <v>672</v>
      </c>
      <c r="C338" s="11">
        <v>7776.3</v>
      </c>
      <c r="D338" s="11"/>
      <c r="E338" s="11">
        <v>7776.3</v>
      </c>
      <c r="F338" s="12">
        <v>0</v>
      </c>
      <c r="G338" s="12"/>
      <c r="H338" s="12">
        <v>0</v>
      </c>
      <c r="I338" s="12">
        <v>0</v>
      </c>
      <c r="J338" s="13"/>
      <c r="K338" s="12">
        <v>0</v>
      </c>
      <c r="M338" s="24" t="str">
        <f t="shared" si="121"/>
        <v>2</v>
      </c>
      <c r="N338" s="24" t="str">
        <f t="shared" si="122"/>
        <v>02</v>
      </c>
      <c r="O338" s="24" t="str">
        <f t="shared" si="123"/>
        <v>45</v>
      </c>
      <c r="P338" s="24" t="str">
        <f t="shared" si="124"/>
        <v>191</v>
      </c>
      <c r="Q338" s="24" t="str">
        <f t="shared" si="125"/>
        <v>02</v>
      </c>
      <c r="R338" s="24" t="str">
        <f t="shared" si="126"/>
        <v>0000</v>
      </c>
      <c r="S338" s="24" t="str">
        <f t="shared" si="127"/>
        <v>150</v>
      </c>
    </row>
    <row r="339" spans="1:19" s="15" customFormat="1" ht="38.25" x14ac:dyDescent="0.2">
      <c r="A339" s="9" t="s">
        <v>673</v>
      </c>
      <c r="B339" s="10" t="s">
        <v>674</v>
      </c>
      <c r="C339" s="11">
        <f>C340</f>
        <v>27826.400000000001</v>
      </c>
      <c r="D339" s="11"/>
      <c r="E339" s="11">
        <f>E340</f>
        <v>27826.400000000001</v>
      </c>
      <c r="F339" s="11">
        <f t="shared" ref="F339:K339" si="131">F340</f>
        <v>44809.9</v>
      </c>
      <c r="G339" s="11"/>
      <c r="H339" s="11">
        <f t="shared" si="131"/>
        <v>44809.9</v>
      </c>
      <c r="I339" s="11">
        <f t="shared" si="131"/>
        <v>24336.5</v>
      </c>
      <c r="J339" s="13"/>
      <c r="K339" s="11">
        <f t="shared" si="131"/>
        <v>24336.5</v>
      </c>
      <c r="M339" s="24" t="str">
        <f t="shared" si="121"/>
        <v>2</v>
      </c>
      <c r="N339" s="24" t="str">
        <f t="shared" si="122"/>
        <v>02</v>
      </c>
      <c r="O339" s="24" t="str">
        <f t="shared" si="123"/>
        <v>45</v>
      </c>
      <c r="P339" s="24" t="str">
        <f t="shared" si="124"/>
        <v>192</v>
      </c>
      <c r="Q339" s="24" t="str">
        <f t="shared" si="125"/>
        <v>00</v>
      </c>
      <c r="R339" s="24" t="str">
        <f t="shared" si="126"/>
        <v>0000</v>
      </c>
      <c r="S339" s="24" t="str">
        <f t="shared" si="127"/>
        <v>150</v>
      </c>
    </row>
    <row r="340" spans="1:19" s="15" customFormat="1" ht="51" x14ac:dyDescent="0.2">
      <c r="A340" s="9" t="s">
        <v>675</v>
      </c>
      <c r="B340" s="10" t="s">
        <v>676</v>
      </c>
      <c r="C340" s="11">
        <v>27826.400000000001</v>
      </c>
      <c r="D340" s="11"/>
      <c r="E340" s="11">
        <v>27826.400000000001</v>
      </c>
      <c r="F340" s="12">
        <v>44809.9</v>
      </c>
      <c r="G340" s="12"/>
      <c r="H340" s="12">
        <v>44809.9</v>
      </c>
      <c r="I340" s="12">
        <v>24336.5</v>
      </c>
      <c r="J340" s="13"/>
      <c r="K340" s="12">
        <v>24336.5</v>
      </c>
      <c r="M340" s="24" t="str">
        <f t="shared" si="121"/>
        <v>2</v>
      </c>
      <c r="N340" s="24" t="str">
        <f t="shared" si="122"/>
        <v>02</v>
      </c>
      <c r="O340" s="24" t="str">
        <f t="shared" si="123"/>
        <v>45</v>
      </c>
      <c r="P340" s="24" t="str">
        <f t="shared" si="124"/>
        <v>192</v>
      </c>
      <c r="Q340" s="24" t="str">
        <f t="shared" si="125"/>
        <v>02</v>
      </c>
      <c r="R340" s="24" t="str">
        <f t="shared" si="126"/>
        <v>0000</v>
      </c>
      <c r="S340" s="24" t="str">
        <f t="shared" si="127"/>
        <v>150</v>
      </c>
    </row>
    <row r="341" spans="1:19" s="15" customFormat="1" ht="191.25" x14ac:dyDescent="0.2">
      <c r="A341" s="9" t="s">
        <v>677</v>
      </c>
      <c r="B341" s="10" t="s">
        <v>678</v>
      </c>
      <c r="C341" s="11">
        <f>C342</f>
        <v>6065</v>
      </c>
      <c r="D341" s="11"/>
      <c r="E341" s="11">
        <f>E342</f>
        <v>6065</v>
      </c>
      <c r="F341" s="11">
        <f t="shared" ref="F341:K341" si="132">F342</f>
        <v>6065</v>
      </c>
      <c r="G341" s="11"/>
      <c r="H341" s="11">
        <f t="shared" si="132"/>
        <v>6065</v>
      </c>
      <c r="I341" s="11">
        <f t="shared" si="132"/>
        <v>6065</v>
      </c>
      <c r="J341" s="13"/>
      <c r="K341" s="11">
        <f t="shared" si="132"/>
        <v>6065</v>
      </c>
      <c r="M341" s="24" t="str">
        <f t="shared" si="121"/>
        <v>2</v>
      </c>
      <c r="N341" s="24" t="str">
        <f t="shared" si="122"/>
        <v>02</v>
      </c>
      <c r="O341" s="24" t="str">
        <f t="shared" si="123"/>
        <v>45</v>
      </c>
      <c r="P341" s="24" t="str">
        <f t="shared" si="124"/>
        <v>216</v>
      </c>
      <c r="Q341" s="24" t="str">
        <f t="shared" si="125"/>
        <v>00</v>
      </c>
      <c r="R341" s="24" t="str">
        <f t="shared" si="126"/>
        <v>0000</v>
      </c>
      <c r="S341" s="24" t="str">
        <f t="shared" si="127"/>
        <v>150</v>
      </c>
    </row>
    <row r="342" spans="1:19" s="15" customFormat="1" ht="191.25" x14ac:dyDescent="0.2">
      <c r="A342" s="9" t="s">
        <v>679</v>
      </c>
      <c r="B342" s="10" t="s">
        <v>680</v>
      </c>
      <c r="C342" s="11">
        <v>6065</v>
      </c>
      <c r="D342" s="11"/>
      <c r="E342" s="11">
        <v>6065</v>
      </c>
      <c r="F342" s="12">
        <v>6065</v>
      </c>
      <c r="G342" s="12"/>
      <c r="H342" s="12">
        <v>6065</v>
      </c>
      <c r="I342" s="12">
        <v>6065</v>
      </c>
      <c r="J342" s="13"/>
      <c r="K342" s="12">
        <v>6065</v>
      </c>
      <c r="M342" s="24" t="str">
        <f t="shared" si="121"/>
        <v>2</v>
      </c>
      <c r="N342" s="24" t="str">
        <f t="shared" si="122"/>
        <v>02</v>
      </c>
      <c r="O342" s="24" t="str">
        <f t="shared" si="123"/>
        <v>45</v>
      </c>
      <c r="P342" s="24" t="str">
        <f t="shared" si="124"/>
        <v>216</v>
      </c>
      <c r="Q342" s="24" t="str">
        <f t="shared" si="125"/>
        <v>02</v>
      </c>
      <c r="R342" s="24" t="str">
        <f t="shared" si="126"/>
        <v>0000</v>
      </c>
      <c r="S342" s="24" t="str">
        <f t="shared" si="127"/>
        <v>150</v>
      </c>
    </row>
    <row r="343" spans="1:19" s="15" customFormat="1" ht="51" x14ac:dyDescent="0.2">
      <c r="A343" s="9" t="s">
        <v>681</v>
      </c>
      <c r="B343" s="10" t="s">
        <v>682</v>
      </c>
      <c r="C343" s="11">
        <f>C344</f>
        <v>13709.7</v>
      </c>
      <c r="D343" s="11"/>
      <c r="E343" s="11">
        <f>E344</f>
        <v>13709.7</v>
      </c>
      <c r="F343" s="12">
        <f>F344</f>
        <v>21914.3</v>
      </c>
      <c r="G343" s="12"/>
      <c r="H343" s="12">
        <f>H344</f>
        <v>21914.3</v>
      </c>
      <c r="I343" s="12">
        <f>I344</f>
        <v>28020.9</v>
      </c>
      <c r="J343" s="13"/>
      <c r="K343" s="12">
        <f>K344</f>
        <v>28020.9</v>
      </c>
      <c r="M343" s="24" t="str">
        <f t="shared" si="121"/>
        <v>2</v>
      </c>
      <c r="N343" s="24" t="str">
        <f t="shared" si="122"/>
        <v>02</v>
      </c>
      <c r="O343" s="24" t="str">
        <f t="shared" si="123"/>
        <v>45</v>
      </c>
      <c r="P343" s="24" t="str">
        <f t="shared" si="124"/>
        <v>296</v>
      </c>
      <c r="Q343" s="24" t="str">
        <f t="shared" si="125"/>
        <v>00</v>
      </c>
      <c r="R343" s="24" t="str">
        <f t="shared" si="126"/>
        <v>0000</v>
      </c>
      <c r="S343" s="24" t="str">
        <f t="shared" si="127"/>
        <v>150</v>
      </c>
    </row>
    <row r="344" spans="1:19" s="15" customFormat="1" ht="63.75" x14ac:dyDescent="0.2">
      <c r="A344" s="9" t="s">
        <v>683</v>
      </c>
      <c r="B344" s="10" t="s">
        <v>684</v>
      </c>
      <c r="C344" s="11">
        <v>13709.7</v>
      </c>
      <c r="D344" s="11"/>
      <c r="E344" s="11">
        <v>13709.7</v>
      </c>
      <c r="F344" s="12">
        <v>21914.3</v>
      </c>
      <c r="G344" s="12"/>
      <c r="H344" s="12">
        <v>21914.3</v>
      </c>
      <c r="I344" s="12">
        <v>28020.9</v>
      </c>
      <c r="J344" s="13"/>
      <c r="K344" s="12">
        <v>28020.9</v>
      </c>
      <c r="M344" s="24" t="str">
        <f t="shared" si="121"/>
        <v>2</v>
      </c>
      <c r="N344" s="24" t="str">
        <f t="shared" si="122"/>
        <v>02</v>
      </c>
      <c r="O344" s="24" t="str">
        <f t="shared" si="123"/>
        <v>45</v>
      </c>
      <c r="P344" s="24" t="str">
        <f t="shared" si="124"/>
        <v>296</v>
      </c>
      <c r="Q344" s="24" t="str">
        <f t="shared" si="125"/>
        <v>02</v>
      </c>
      <c r="R344" s="24" t="str">
        <f t="shared" si="126"/>
        <v>0000</v>
      </c>
      <c r="S344" s="24" t="str">
        <f t="shared" si="127"/>
        <v>150</v>
      </c>
    </row>
    <row r="345" spans="1:19" s="15" customFormat="1" ht="51" x14ac:dyDescent="0.2">
      <c r="A345" s="9" t="s">
        <v>685</v>
      </c>
      <c r="B345" s="10" t="s">
        <v>686</v>
      </c>
      <c r="C345" s="11">
        <f>C346</f>
        <v>1566605.7</v>
      </c>
      <c r="D345" s="11"/>
      <c r="E345" s="11">
        <f>E346</f>
        <v>1566605.7</v>
      </c>
      <c r="F345" s="12">
        <f>F346</f>
        <v>1566605.7</v>
      </c>
      <c r="G345" s="12"/>
      <c r="H345" s="12">
        <f>H346</f>
        <v>1566605.7</v>
      </c>
      <c r="I345" s="12">
        <f>I346</f>
        <v>1566605.7</v>
      </c>
      <c r="J345" s="13"/>
      <c r="K345" s="12">
        <f>K346</f>
        <v>1566605.7</v>
      </c>
      <c r="M345" s="24" t="str">
        <f t="shared" si="121"/>
        <v>2</v>
      </c>
      <c r="N345" s="24" t="str">
        <f t="shared" si="122"/>
        <v>02</v>
      </c>
      <c r="O345" s="24" t="str">
        <f t="shared" si="123"/>
        <v>45</v>
      </c>
      <c r="P345" s="24" t="str">
        <f t="shared" si="124"/>
        <v>303</v>
      </c>
      <c r="Q345" s="24" t="str">
        <f t="shared" si="125"/>
        <v>00</v>
      </c>
      <c r="R345" s="24" t="str">
        <f t="shared" si="126"/>
        <v>0000</v>
      </c>
      <c r="S345" s="24" t="str">
        <f t="shared" si="127"/>
        <v>150</v>
      </c>
    </row>
    <row r="346" spans="1:19" s="15" customFormat="1" ht="63.75" x14ac:dyDescent="0.2">
      <c r="A346" s="9" t="s">
        <v>687</v>
      </c>
      <c r="B346" s="10" t="s">
        <v>688</v>
      </c>
      <c r="C346" s="11">
        <v>1566605.7</v>
      </c>
      <c r="D346" s="11"/>
      <c r="E346" s="11">
        <v>1566605.7</v>
      </c>
      <c r="F346" s="12">
        <v>1566605.7</v>
      </c>
      <c r="G346" s="12"/>
      <c r="H346" s="12">
        <v>1566605.7</v>
      </c>
      <c r="I346" s="12">
        <v>1566605.7</v>
      </c>
      <c r="J346" s="13"/>
      <c r="K346" s="12">
        <v>1566605.7</v>
      </c>
      <c r="M346" s="24" t="str">
        <f t="shared" si="121"/>
        <v>2</v>
      </c>
      <c r="N346" s="24" t="str">
        <f t="shared" si="122"/>
        <v>02</v>
      </c>
      <c r="O346" s="24" t="str">
        <f t="shared" si="123"/>
        <v>45</v>
      </c>
      <c r="P346" s="24" t="str">
        <f t="shared" si="124"/>
        <v>303</v>
      </c>
      <c r="Q346" s="24" t="str">
        <f t="shared" si="125"/>
        <v>02</v>
      </c>
      <c r="R346" s="24" t="str">
        <f t="shared" si="126"/>
        <v>0000</v>
      </c>
      <c r="S346" s="24" t="str">
        <f t="shared" si="127"/>
        <v>150</v>
      </c>
    </row>
    <row r="347" spans="1:19" s="15" customFormat="1" ht="51" x14ac:dyDescent="0.2">
      <c r="A347" s="9" t="s">
        <v>689</v>
      </c>
      <c r="B347" s="10" t="s">
        <v>690</v>
      </c>
      <c r="C347" s="11">
        <f>C348</f>
        <v>279000</v>
      </c>
      <c r="D347" s="11">
        <f>D348</f>
        <v>1000000</v>
      </c>
      <c r="E347" s="11">
        <f>E348</f>
        <v>1279000</v>
      </c>
      <c r="F347" s="11">
        <f t="shared" ref="F347:K347" si="133">F348</f>
        <v>0</v>
      </c>
      <c r="G347" s="11"/>
      <c r="H347" s="11">
        <f t="shared" si="133"/>
        <v>0</v>
      </c>
      <c r="I347" s="11">
        <f t="shared" si="133"/>
        <v>0</v>
      </c>
      <c r="J347" s="13"/>
      <c r="K347" s="11">
        <f t="shared" si="133"/>
        <v>0</v>
      </c>
      <c r="M347" s="24" t="str">
        <f t="shared" si="121"/>
        <v>2</v>
      </c>
      <c r="N347" s="24" t="str">
        <f t="shared" si="122"/>
        <v>02</v>
      </c>
      <c r="O347" s="24" t="str">
        <f t="shared" si="123"/>
        <v>45</v>
      </c>
      <c r="P347" s="24" t="str">
        <f t="shared" si="124"/>
        <v>393</v>
      </c>
      <c r="Q347" s="24" t="str">
        <f t="shared" si="125"/>
        <v>00</v>
      </c>
      <c r="R347" s="24" t="str">
        <f t="shared" si="126"/>
        <v>0000</v>
      </c>
      <c r="S347" s="24" t="str">
        <f t="shared" si="127"/>
        <v>150</v>
      </c>
    </row>
    <row r="348" spans="1:19" s="15" customFormat="1" ht="63.75" x14ac:dyDescent="0.2">
      <c r="A348" s="9" t="s">
        <v>691</v>
      </c>
      <c r="B348" s="10" t="s">
        <v>692</v>
      </c>
      <c r="C348" s="11">
        <v>279000</v>
      </c>
      <c r="D348" s="11">
        <v>1000000</v>
      </c>
      <c r="E348" s="11">
        <f>C348+D348</f>
        <v>1279000</v>
      </c>
      <c r="F348" s="12">
        <v>0</v>
      </c>
      <c r="G348" s="12"/>
      <c r="H348" s="12">
        <v>0</v>
      </c>
      <c r="I348" s="12">
        <v>0</v>
      </c>
      <c r="J348" s="13"/>
      <c r="K348" s="12">
        <v>0</v>
      </c>
      <c r="M348" s="24" t="str">
        <f t="shared" si="121"/>
        <v>2</v>
      </c>
      <c r="N348" s="24" t="str">
        <f t="shared" si="122"/>
        <v>02</v>
      </c>
      <c r="O348" s="24" t="str">
        <f t="shared" si="123"/>
        <v>45</v>
      </c>
      <c r="P348" s="24" t="str">
        <f t="shared" si="124"/>
        <v>393</v>
      </c>
      <c r="Q348" s="24" t="str">
        <f t="shared" si="125"/>
        <v>02</v>
      </c>
      <c r="R348" s="24" t="str">
        <f t="shared" si="126"/>
        <v>0000</v>
      </c>
      <c r="S348" s="24" t="str">
        <f t="shared" si="127"/>
        <v>150</v>
      </c>
    </row>
    <row r="349" spans="1:19" s="15" customFormat="1" ht="76.5" x14ac:dyDescent="0.2">
      <c r="A349" s="9" t="s">
        <v>693</v>
      </c>
      <c r="B349" s="10" t="s">
        <v>694</v>
      </c>
      <c r="C349" s="11"/>
      <c r="D349" s="11">
        <v>80000</v>
      </c>
      <c r="E349" s="11">
        <f>C349+D349</f>
        <v>80000</v>
      </c>
      <c r="F349" s="12"/>
      <c r="G349" s="12">
        <v>80000</v>
      </c>
      <c r="H349" s="12">
        <f>F349+G349</f>
        <v>80000</v>
      </c>
      <c r="I349" s="12"/>
      <c r="J349" s="12">
        <v>80000</v>
      </c>
      <c r="K349" s="12">
        <f>I349+J349</f>
        <v>80000</v>
      </c>
      <c r="M349" s="24" t="str">
        <f t="shared" si="121"/>
        <v>2</v>
      </c>
      <c r="N349" s="24" t="str">
        <f t="shared" si="122"/>
        <v>02</v>
      </c>
      <c r="O349" s="24" t="str">
        <f t="shared" si="123"/>
        <v>45</v>
      </c>
      <c r="P349" s="24" t="str">
        <f t="shared" si="124"/>
        <v>418</v>
      </c>
      <c r="Q349" s="24" t="str">
        <f t="shared" si="125"/>
        <v>02</v>
      </c>
      <c r="R349" s="24" t="str">
        <f t="shared" si="126"/>
        <v>0000</v>
      </c>
      <c r="S349" s="24" t="str">
        <f t="shared" si="127"/>
        <v>150</v>
      </c>
    </row>
    <row r="350" spans="1:19" s="15" customFormat="1" ht="63.75" x14ac:dyDescent="0.2">
      <c r="A350" s="9" t="s">
        <v>695</v>
      </c>
      <c r="B350" s="10" t="s">
        <v>696</v>
      </c>
      <c r="C350" s="11">
        <f>C351</f>
        <v>280000</v>
      </c>
      <c r="D350" s="11"/>
      <c r="E350" s="11">
        <f>E351</f>
        <v>280000</v>
      </c>
      <c r="F350" s="12">
        <f>F351</f>
        <v>0</v>
      </c>
      <c r="G350" s="12"/>
      <c r="H350" s="12">
        <f>H351</f>
        <v>0</v>
      </c>
      <c r="I350" s="12">
        <f>I351</f>
        <v>0</v>
      </c>
      <c r="J350" s="13"/>
      <c r="K350" s="12">
        <f>K351</f>
        <v>0</v>
      </c>
      <c r="M350" s="24" t="str">
        <f t="shared" si="121"/>
        <v>2</v>
      </c>
      <c r="N350" s="24" t="str">
        <f t="shared" si="122"/>
        <v>02</v>
      </c>
      <c r="O350" s="24" t="str">
        <f t="shared" si="123"/>
        <v>45</v>
      </c>
      <c r="P350" s="24" t="str">
        <f t="shared" si="124"/>
        <v>424</v>
      </c>
      <c r="Q350" s="24" t="str">
        <f t="shared" si="125"/>
        <v>00</v>
      </c>
      <c r="R350" s="24" t="str">
        <f t="shared" si="126"/>
        <v>0000</v>
      </c>
      <c r="S350" s="24" t="str">
        <f t="shared" si="127"/>
        <v>150</v>
      </c>
    </row>
    <row r="351" spans="1:19" s="15" customFormat="1" ht="63.75" x14ac:dyDescent="0.2">
      <c r="A351" s="9" t="s">
        <v>697</v>
      </c>
      <c r="B351" s="10" t="s">
        <v>698</v>
      </c>
      <c r="C351" s="11">
        <v>280000</v>
      </c>
      <c r="D351" s="11"/>
      <c r="E351" s="11">
        <v>280000</v>
      </c>
      <c r="F351" s="12">
        <v>0</v>
      </c>
      <c r="G351" s="12"/>
      <c r="H351" s="12">
        <v>0</v>
      </c>
      <c r="I351" s="12">
        <v>0</v>
      </c>
      <c r="J351" s="13"/>
      <c r="K351" s="12">
        <v>0</v>
      </c>
      <c r="M351" s="24" t="str">
        <f t="shared" si="121"/>
        <v>2</v>
      </c>
      <c r="N351" s="24" t="str">
        <f t="shared" si="122"/>
        <v>02</v>
      </c>
      <c r="O351" s="24" t="str">
        <f t="shared" si="123"/>
        <v>45</v>
      </c>
      <c r="P351" s="24" t="str">
        <f t="shared" si="124"/>
        <v>424</v>
      </c>
      <c r="Q351" s="24" t="str">
        <f t="shared" si="125"/>
        <v>02</v>
      </c>
      <c r="R351" s="24" t="str">
        <f t="shared" si="126"/>
        <v>0000</v>
      </c>
      <c r="S351" s="24" t="str">
        <f t="shared" si="127"/>
        <v>150</v>
      </c>
    </row>
    <row r="352" spans="1:19" s="15" customFormat="1" ht="51" x14ac:dyDescent="0.2">
      <c r="A352" s="9" t="s">
        <v>699</v>
      </c>
      <c r="B352" s="10" t="s">
        <v>700</v>
      </c>
      <c r="C352" s="11">
        <f>C353</f>
        <v>1674.7</v>
      </c>
      <c r="D352" s="11"/>
      <c r="E352" s="11">
        <f>E353</f>
        <v>1674.7</v>
      </c>
      <c r="F352" s="12">
        <f>F353</f>
        <v>969.3</v>
      </c>
      <c r="G352" s="12"/>
      <c r="H352" s="12">
        <f>H353</f>
        <v>969.3</v>
      </c>
      <c r="I352" s="12">
        <f>I353</f>
        <v>0</v>
      </c>
      <c r="J352" s="13"/>
      <c r="K352" s="12">
        <f>K353</f>
        <v>0</v>
      </c>
      <c r="M352" s="24" t="str">
        <f t="shared" si="121"/>
        <v>2</v>
      </c>
      <c r="N352" s="24" t="str">
        <f t="shared" si="122"/>
        <v>02</v>
      </c>
      <c r="O352" s="24" t="str">
        <f t="shared" si="123"/>
        <v>45</v>
      </c>
      <c r="P352" s="24" t="str">
        <f t="shared" si="124"/>
        <v>433</v>
      </c>
      <c r="Q352" s="24" t="str">
        <f t="shared" si="125"/>
        <v>00</v>
      </c>
      <c r="R352" s="24" t="str">
        <f t="shared" si="126"/>
        <v>0000</v>
      </c>
      <c r="S352" s="24" t="str">
        <f t="shared" si="127"/>
        <v>150</v>
      </c>
    </row>
    <row r="353" spans="1:19" s="15" customFormat="1" ht="51" x14ac:dyDescent="0.2">
      <c r="A353" s="9" t="s">
        <v>701</v>
      </c>
      <c r="B353" s="10" t="s">
        <v>702</v>
      </c>
      <c r="C353" s="11">
        <v>1674.7</v>
      </c>
      <c r="D353" s="11"/>
      <c r="E353" s="11">
        <v>1674.7</v>
      </c>
      <c r="F353" s="12">
        <v>969.3</v>
      </c>
      <c r="G353" s="12"/>
      <c r="H353" s="12">
        <v>969.3</v>
      </c>
      <c r="I353" s="12">
        <v>0</v>
      </c>
      <c r="J353" s="13"/>
      <c r="K353" s="12">
        <v>0</v>
      </c>
      <c r="M353" s="24" t="str">
        <f t="shared" si="121"/>
        <v>2</v>
      </c>
      <c r="N353" s="24" t="str">
        <f t="shared" si="122"/>
        <v>02</v>
      </c>
      <c r="O353" s="24" t="str">
        <f t="shared" si="123"/>
        <v>45</v>
      </c>
      <c r="P353" s="24" t="str">
        <f t="shared" si="124"/>
        <v>433</v>
      </c>
      <c r="Q353" s="24" t="str">
        <f t="shared" si="125"/>
        <v>02</v>
      </c>
      <c r="R353" s="24" t="str">
        <f t="shared" si="126"/>
        <v>0000</v>
      </c>
      <c r="S353" s="24" t="str">
        <f t="shared" si="127"/>
        <v>150</v>
      </c>
    </row>
    <row r="354" spans="1:19" s="15" customFormat="1" ht="25.5" x14ac:dyDescent="0.2">
      <c r="A354" s="9" t="s">
        <v>703</v>
      </c>
      <c r="B354" s="10" t="s">
        <v>704</v>
      </c>
      <c r="C354" s="11">
        <f>C355</f>
        <v>0</v>
      </c>
      <c r="D354" s="11"/>
      <c r="E354" s="11">
        <f>E355</f>
        <v>0</v>
      </c>
      <c r="F354" s="12">
        <f t="shared" ref="F354:K354" si="134">F355</f>
        <v>5700</v>
      </c>
      <c r="G354" s="12"/>
      <c r="H354" s="12">
        <f t="shared" si="134"/>
        <v>5700</v>
      </c>
      <c r="I354" s="11">
        <f t="shared" si="134"/>
        <v>0</v>
      </c>
      <c r="J354" s="13"/>
      <c r="K354" s="11">
        <f t="shared" si="134"/>
        <v>0</v>
      </c>
      <c r="M354" s="24" t="str">
        <f t="shared" si="121"/>
        <v>2</v>
      </c>
      <c r="N354" s="24" t="str">
        <f t="shared" si="122"/>
        <v>02</v>
      </c>
      <c r="O354" s="24" t="str">
        <f t="shared" si="123"/>
        <v>45</v>
      </c>
      <c r="P354" s="24" t="str">
        <f t="shared" si="124"/>
        <v>453</v>
      </c>
      <c r="Q354" s="24" t="str">
        <f t="shared" si="125"/>
        <v>00</v>
      </c>
      <c r="R354" s="24" t="str">
        <f t="shared" si="126"/>
        <v>0000</v>
      </c>
      <c r="S354" s="24" t="str">
        <f t="shared" si="127"/>
        <v>150</v>
      </c>
    </row>
    <row r="355" spans="1:19" s="15" customFormat="1" ht="38.25" x14ac:dyDescent="0.2">
      <c r="A355" s="9" t="s">
        <v>705</v>
      </c>
      <c r="B355" s="10" t="s">
        <v>706</v>
      </c>
      <c r="C355" s="11">
        <v>0</v>
      </c>
      <c r="D355" s="11"/>
      <c r="E355" s="11">
        <v>0</v>
      </c>
      <c r="F355" s="12">
        <v>5700</v>
      </c>
      <c r="G355" s="12"/>
      <c r="H355" s="12">
        <v>5700</v>
      </c>
      <c r="I355" s="12">
        <v>0</v>
      </c>
      <c r="J355" s="13"/>
      <c r="K355" s="12">
        <v>0</v>
      </c>
      <c r="M355" s="24" t="str">
        <f t="shared" si="121"/>
        <v>2</v>
      </c>
      <c r="N355" s="24" t="str">
        <f t="shared" si="122"/>
        <v>02</v>
      </c>
      <c r="O355" s="24" t="str">
        <f t="shared" si="123"/>
        <v>45</v>
      </c>
      <c r="P355" s="24" t="str">
        <f t="shared" si="124"/>
        <v>453</v>
      </c>
      <c r="Q355" s="24" t="str">
        <f t="shared" si="125"/>
        <v>02</v>
      </c>
      <c r="R355" s="24" t="str">
        <f t="shared" si="126"/>
        <v>0000</v>
      </c>
      <c r="S355" s="24" t="str">
        <f t="shared" si="127"/>
        <v>150</v>
      </c>
    </row>
    <row r="356" spans="1:19" s="15" customFormat="1" ht="25.5" x14ac:dyDescent="0.2">
      <c r="A356" s="9" t="s">
        <v>707</v>
      </c>
      <c r="B356" s="10" t="s">
        <v>708</v>
      </c>
      <c r="C356" s="11">
        <f>C357</f>
        <v>10000</v>
      </c>
      <c r="D356" s="11"/>
      <c r="E356" s="11">
        <f>E357</f>
        <v>10000</v>
      </c>
      <c r="F356" s="12">
        <f>F357</f>
        <v>0</v>
      </c>
      <c r="G356" s="12"/>
      <c r="H356" s="12">
        <f>H357</f>
        <v>0</v>
      </c>
      <c r="I356" s="12">
        <f>I357</f>
        <v>0</v>
      </c>
      <c r="J356" s="13"/>
      <c r="K356" s="12">
        <f>K357</f>
        <v>0</v>
      </c>
      <c r="M356" s="24" t="str">
        <f t="shared" si="121"/>
        <v>2</v>
      </c>
      <c r="N356" s="24" t="str">
        <f t="shared" si="122"/>
        <v>02</v>
      </c>
      <c r="O356" s="24" t="str">
        <f t="shared" si="123"/>
        <v>45</v>
      </c>
      <c r="P356" s="24" t="str">
        <f t="shared" si="124"/>
        <v>454</v>
      </c>
      <c r="Q356" s="24" t="str">
        <f t="shared" si="125"/>
        <v>00</v>
      </c>
      <c r="R356" s="24" t="str">
        <f t="shared" si="126"/>
        <v>0000</v>
      </c>
      <c r="S356" s="24" t="str">
        <f t="shared" si="127"/>
        <v>150</v>
      </c>
    </row>
    <row r="357" spans="1:19" s="15" customFormat="1" ht="38.25" x14ac:dyDescent="0.2">
      <c r="A357" s="9" t="s">
        <v>709</v>
      </c>
      <c r="B357" s="10" t="s">
        <v>710</v>
      </c>
      <c r="C357" s="11">
        <v>10000</v>
      </c>
      <c r="D357" s="11"/>
      <c r="E357" s="11">
        <v>10000</v>
      </c>
      <c r="F357" s="12">
        <v>0</v>
      </c>
      <c r="G357" s="12"/>
      <c r="H357" s="12">
        <v>0</v>
      </c>
      <c r="I357" s="12">
        <v>0</v>
      </c>
      <c r="J357" s="13"/>
      <c r="K357" s="12">
        <v>0</v>
      </c>
      <c r="M357" s="24" t="str">
        <f t="shared" si="121"/>
        <v>2</v>
      </c>
      <c r="N357" s="24" t="str">
        <f t="shared" si="122"/>
        <v>02</v>
      </c>
      <c r="O357" s="24" t="str">
        <f t="shared" si="123"/>
        <v>45</v>
      </c>
      <c r="P357" s="24" t="str">
        <f t="shared" si="124"/>
        <v>454</v>
      </c>
      <c r="Q357" s="24" t="str">
        <f t="shared" si="125"/>
        <v>02</v>
      </c>
      <c r="R357" s="24" t="str">
        <f t="shared" si="126"/>
        <v>0000</v>
      </c>
      <c r="S357" s="24" t="str">
        <f t="shared" si="127"/>
        <v>150</v>
      </c>
    </row>
    <row r="358" spans="1:19" s="15" customFormat="1" ht="51" x14ac:dyDescent="0.2">
      <c r="A358" s="9" t="s">
        <v>711</v>
      </c>
      <c r="B358" s="10" t="s">
        <v>712</v>
      </c>
      <c r="C358" s="11">
        <f>C359</f>
        <v>18.3</v>
      </c>
      <c r="D358" s="11"/>
      <c r="E358" s="11">
        <f>E359</f>
        <v>18.3</v>
      </c>
      <c r="F358" s="12">
        <f>F359</f>
        <v>18.3</v>
      </c>
      <c r="G358" s="12"/>
      <c r="H358" s="12">
        <f>H359</f>
        <v>18.3</v>
      </c>
      <c r="I358" s="12">
        <f>I359</f>
        <v>18.3</v>
      </c>
      <c r="J358" s="13"/>
      <c r="K358" s="12">
        <f>K359</f>
        <v>18.3</v>
      </c>
      <c r="M358" s="24" t="str">
        <f t="shared" si="121"/>
        <v>2</v>
      </c>
      <c r="N358" s="24" t="str">
        <f t="shared" si="122"/>
        <v>02</v>
      </c>
      <c r="O358" s="24" t="str">
        <f t="shared" si="123"/>
        <v>45</v>
      </c>
      <c r="P358" s="24" t="str">
        <f t="shared" si="124"/>
        <v>468</v>
      </c>
      <c r="Q358" s="24" t="str">
        <f t="shared" si="125"/>
        <v>00</v>
      </c>
      <c r="R358" s="24" t="str">
        <f t="shared" si="126"/>
        <v>0000</v>
      </c>
      <c r="S358" s="24" t="str">
        <f t="shared" si="127"/>
        <v>150</v>
      </c>
    </row>
    <row r="359" spans="1:19" s="15" customFormat="1" ht="63.75" x14ac:dyDescent="0.2">
      <c r="A359" s="9" t="s">
        <v>713</v>
      </c>
      <c r="B359" s="10" t="s">
        <v>714</v>
      </c>
      <c r="C359" s="11">
        <v>18.3</v>
      </c>
      <c r="D359" s="11"/>
      <c r="E359" s="11">
        <v>18.3</v>
      </c>
      <c r="F359" s="12">
        <v>18.3</v>
      </c>
      <c r="G359" s="12"/>
      <c r="H359" s="12">
        <v>18.3</v>
      </c>
      <c r="I359" s="12">
        <v>18.3</v>
      </c>
      <c r="J359" s="13"/>
      <c r="K359" s="12">
        <v>18.3</v>
      </c>
      <c r="M359" s="24" t="str">
        <f t="shared" si="121"/>
        <v>2</v>
      </c>
      <c r="N359" s="24" t="str">
        <f t="shared" si="122"/>
        <v>02</v>
      </c>
      <c r="O359" s="24" t="str">
        <f t="shared" si="123"/>
        <v>45</v>
      </c>
      <c r="P359" s="24" t="str">
        <f t="shared" si="124"/>
        <v>468</v>
      </c>
      <c r="Q359" s="24" t="str">
        <f t="shared" si="125"/>
        <v>02</v>
      </c>
      <c r="R359" s="24" t="str">
        <f t="shared" si="126"/>
        <v>0000</v>
      </c>
      <c r="S359" s="24" t="str">
        <f t="shared" si="127"/>
        <v>150</v>
      </c>
    </row>
    <row r="360" spans="1:19" s="15" customFormat="1" ht="51" x14ac:dyDescent="0.2">
      <c r="A360" s="9" t="s">
        <v>715</v>
      </c>
      <c r="B360" s="10" t="s">
        <v>716</v>
      </c>
      <c r="C360" s="11">
        <f>C361</f>
        <v>809.9</v>
      </c>
      <c r="D360" s="11"/>
      <c r="E360" s="11">
        <f>E361</f>
        <v>809.9</v>
      </c>
      <c r="F360" s="12">
        <f>F361</f>
        <v>809.9</v>
      </c>
      <c r="G360" s="12"/>
      <c r="H360" s="12">
        <f>H361</f>
        <v>809.9</v>
      </c>
      <c r="I360" s="12">
        <f>I361</f>
        <v>809.9</v>
      </c>
      <c r="J360" s="13"/>
      <c r="K360" s="12">
        <f>K361</f>
        <v>809.9</v>
      </c>
      <c r="M360" s="24" t="str">
        <f t="shared" si="121"/>
        <v>2</v>
      </c>
      <c r="N360" s="24" t="str">
        <f t="shared" si="122"/>
        <v>02</v>
      </c>
      <c r="O360" s="24" t="str">
        <f t="shared" si="123"/>
        <v>45</v>
      </c>
      <c r="P360" s="24" t="str">
        <f t="shared" si="124"/>
        <v>476</v>
      </c>
      <c r="Q360" s="24" t="str">
        <f t="shared" si="125"/>
        <v>00</v>
      </c>
      <c r="R360" s="24" t="str">
        <f t="shared" si="126"/>
        <v>0000</v>
      </c>
      <c r="S360" s="24" t="str">
        <f t="shared" si="127"/>
        <v>150</v>
      </c>
    </row>
    <row r="361" spans="1:19" s="15" customFormat="1" ht="51" x14ac:dyDescent="0.2">
      <c r="A361" s="9" t="s">
        <v>717</v>
      </c>
      <c r="B361" s="10" t="s">
        <v>718</v>
      </c>
      <c r="C361" s="11">
        <v>809.9</v>
      </c>
      <c r="D361" s="11"/>
      <c r="E361" s="11">
        <v>809.9</v>
      </c>
      <c r="F361" s="12">
        <v>809.9</v>
      </c>
      <c r="G361" s="12"/>
      <c r="H361" s="12">
        <v>809.9</v>
      </c>
      <c r="I361" s="12">
        <v>809.9</v>
      </c>
      <c r="J361" s="13"/>
      <c r="K361" s="12">
        <v>809.9</v>
      </c>
      <c r="M361" s="24" t="str">
        <f t="shared" si="121"/>
        <v>2</v>
      </c>
      <c r="N361" s="24" t="str">
        <f t="shared" si="122"/>
        <v>02</v>
      </c>
      <c r="O361" s="24" t="str">
        <f t="shared" si="123"/>
        <v>45</v>
      </c>
      <c r="P361" s="24" t="str">
        <f t="shared" si="124"/>
        <v>476</v>
      </c>
      <c r="Q361" s="24" t="str">
        <f t="shared" si="125"/>
        <v>02</v>
      </c>
      <c r="R361" s="24" t="str">
        <f t="shared" si="126"/>
        <v>0000</v>
      </c>
      <c r="S361" s="24" t="str">
        <f t="shared" si="127"/>
        <v>150</v>
      </c>
    </row>
    <row r="362" spans="1:19" s="15" customFormat="1" ht="38.25" x14ac:dyDescent="0.2">
      <c r="A362" s="9" t="s">
        <v>719</v>
      </c>
      <c r="B362" s="10" t="s">
        <v>720</v>
      </c>
      <c r="C362" s="11"/>
      <c r="D362" s="11">
        <f>16737.2+249405.4+10325.3+65562.7</f>
        <v>342030.6</v>
      </c>
      <c r="E362" s="11">
        <f>C362+D362</f>
        <v>342030.6</v>
      </c>
      <c r="F362" s="12"/>
      <c r="G362" s="12"/>
      <c r="H362" s="12"/>
      <c r="I362" s="12"/>
      <c r="J362" s="13"/>
      <c r="K362" s="12"/>
      <c r="M362" s="24" t="str">
        <f t="shared" si="121"/>
        <v>2</v>
      </c>
      <c r="N362" s="24" t="str">
        <f t="shared" si="122"/>
        <v>02</v>
      </c>
      <c r="O362" s="24" t="str">
        <f t="shared" si="123"/>
        <v>49</v>
      </c>
      <c r="P362" s="24" t="str">
        <f t="shared" si="124"/>
        <v>001</v>
      </c>
      <c r="Q362" s="24" t="str">
        <f t="shared" si="125"/>
        <v>02</v>
      </c>
      <c r="R362" s="24" t="str">
        <f t="shared" si="126"/>
        <v>0000</v>
      </c>
      <c r="S362" s="24" t="str">
        <f t="shared" si="127"/>
        <v>150</v>
      </c>
    </row>
    <row r="363" spans="1:19" s="15" customFormat="1" ht="17.25" customHeight="1" x14ac:dyDescent="0.2">
      <c r="A363" s="9" t="s">
        <v>721</v>
      </c>
      <c r="B363" s="10" t="s">
        <v>722</v>
      </c>
      <c r="C363" s="11">
        <f t="shared" ref="C363:K363" si="135">C364</f>
        <v>180350</v>
      </c>
      <c r="D363" s="11">
        <f t="shared" si="135"/>
        <v>0</v>
      </c>
      <c r="E363" s="11">
        <f t="shared" si="135"/>
        <v>180350</v>
      </c>
      <c r="F363" s="12">
        <f t="shared" si="135"/>
        <v>180343.2</v>
      </c>
      <c r="G363" s="12">
        <f t="shared" si="135"/>
        <v>11373625.199999999</v>
      </c>
      <c r="H363" s="12">
        <f t="shared" si="135"/>
        <v>11553968.399999999</v>
      </c>
      <c r="I363" s="12">
        <f t="shared" si="135"/>
        <v>0</v>
      </c>
      <c r="J363" s="21">
        <f t="shared" si="135"/>
        <v>11955602.199999999</v>
      </c>
      <c r="K363" s="12">
        <f t="shared" si="135"/>
        <v>11955602.199999999</v>
      </c>
      <c r="M363" s="24" t="str">
        <f t="shared" si="121"/>
        <v>2</v>
      </c>
      <c r="N363" s="24" t="str">
        <f t="shared" si="122"/>
        <v>02</v>
      </c>
      <c r="O363" s="24" t="str">
        <f t="shared" si="123"/>
        <v>49</v>
      </c>
      <c r="P363" s="24" t="str">
        <f t="shared" si="124"/>
        <v>999</v>
      </c>
      <c r="Q363" s="24" t="str">
        <f t="shared" si="125"/>
        <v>00</v>
      </c>
      <c r="R363" s="24" t="str">
        <f t="shared" si="126"/>
        <v>0000</v>
      </c>
      <c r="S363" s="24" t="str">
        <f t="shared" si="127"/>
        <v>150</v>
      </c>
    </row>
    <row r="364" spans="1:19" s="15" customFormat="1" ht="25.5" x14ac:dyDescent="0.2">
      <c r="A364" s="9" t="s">
        <v>723</v>
      </c>
      <c r="B364" s="10" t="s">
        <v>724</v>
      </c>
      <c r="C364" s="11">
        <v>180350</v>
      </c>
      <c r="D364" s="11"/>
      <c r="E364" s="11">
        <f>C364+D364</f>
        <v>180350</v>
      </c>
      <c r="F364" s="12">
        <v>180343.2</v>
      </c>
      <c r="G364" s="12">
        <f>8573625.2+2800000</f>
        <v>11373625.199999999</v>
      </c>
      <c r="H364" s="12">
        <f>F364+G364</f>
        <v>11553968.399999999</v>
      </c>
      <c r="I364" s="12">
        <v>0</v>
      </c>
      <c r="J364" s="12">
        <v>11955602.199999999</v>
      </c>
      <c r="K364" s="12">
        <f>I364+J364</f>
        <v>11955602.199999999</v>
      </c>
      <c r="M364" s="24" t="str">
        <f t="shared" si="121"/>
        <v>2</v>
      </c>
      <c r="N364" s="24" t="str">
        <f t="shared" si="122"/>
        <v>02</v>
      </c>
      <c r="O364" s="24" t="str">
        <f t="shared" si="123"/>
        <v>49</v>
      </c>
      <c r="P364" s="24" t="str">
        <f t="shared" si="124"/>
        <v>999</v>
      </c>
      <c r="Q364" s="24" t="str">
        <f t="shared" si="125"/>
        <v>02</v>
      </c>
      <c r="R364" s="24" t="str">
        <f t="shared" si="126"/>
        <v>0000</v>
      </c>
      <c r="S364" s="24" t="str">
        <f t="shared" si="127"/>
        <v>150</v>
      </c>
    </row>
    <row r="365" spans="1:19" s="19" customFormat="1" ht="38.25" x14ac:dyDescent="0.2">
      <c r="A365" s="27" t="s">
        <v>725</v>
      </c>
      <c r="B365" s="16" t="s">
        <v>726</v>
      </c>
      <c r="C365" s="17">
        <f t="shared" ref="C365:K366" si="136">C366</f>
        <v>716083.8</v>
      </c>
      <c r="D365" s="17">
        <f t="shared" si="136"/>
        <v>923268.4</v>
      </c>
      <c r="E365" s="17">
        <f t="shared" si="136"/>
        <v>1639352.2000000002</v>
      </c>
      <c r="F365" s="20">
        <f t="shared" si="136"/>
        <v>1161691.8999999999</v>
      </c>
      <c r="G365" s="20">
        <f t="shared" si="136"/>
        <v>85723.5</v>
      </c>
      <c r="H365" s="20">
        <f t="shared" si="136"/>
        <v>1247415.3999999999</v>
      </c>
      <c r="I365" s="20">
        <f t="shared" si="136"/>
        <v>1596290.7</v>
      </c>
      <c r="J365" s="20">
        <f t="shared" si="136"/>
        <v>0</v>
      </c>
      <c r="K365" s="20">
        <f t="shared" si="136"/>
        <v>1596290.7</v>
      </c>
      <c r="M365" s="24" t="str">
        <f t="shared" si="121"/>
        <v>2</v>
      </c>
      <c r="N365" s="24" t="str">
        <f t="shared" si="122"/>
        <v>03</v>
      </c>
      <c r="O365" s="24" t="str">
        <f t="shared" si="123"/>
        <v>00</v>
      </c>
      <c r="P365" s="24" t="str">
        <f t="shared" si="124"/>
        <v>000</v>
      </c>
      <c r="Q365" s="24" t="str">
        <f t="shared" si="125"/>
        <v>00</v>
      </c>
      <c r="R365" s="24" t="str">
        <f t="shared" si="126"/>
        <v>0000</v>
      </c>
      <c r="S365" s="24" t="str">
        <f t="shared" si="127"/>
        <v>000</v>
      </c>
    </row>
    <row r="366" spans="1:19" s="19" customFormat="1" ht="38.25" x14ac:dyDescent="0.2">
      <c r="A366" s="27" t="s">
        <v>727</v>
      </c>
      <c r="B366" s="16" t="s">
        <v>728</v>
      </c>
      <c r="C366" s="17">
        <f t="shared" si="136"/>
        <v>716083.8</v>
      </c>
      <c r="D366" s="17">
        <f t="shared" si="136"/>
        <v>923268.4</v>
      </c>
      <c r="E366" s="17">
        <f t="shared" si="136"/>
        <v>1639352.2000000002</v>
      </c>
      <c r="F366" s="20">
        <f t="shared" si="136"/>
        <v>1161691.8999999999</v>
      </c>
      <c r="G366" s="20">
        <f t="shared" si="136"/>
        <v>85723.5</v>
      </c>
      <c r="H366" s="20">
        <f t="shared" si="136"/>
        <v>1247415.3999999999</v>
      </c>
      <c r="I366" s="20">
        <f t="shared" si="136"/>
        <v>1596290.7</v>
      </c>
      <c r="J366" s="20">
        <f t="shared" si="136"/>
        <v>0</v>
      </c>
      <c r="K366" s="20">
        <f t="shared" si="136"/>
        <v>1596290.7</v>
      </c>
      <c r="M366" s="24" t="str">
        <f t="shared" si="121"/>
        <v>2</v>
      </c>
      <c r="N366" s="24" t="str">
        <f t="shared" si="122"/>
        <v>03</v>
      </c>
      <c r="O366" s="24" t="str">
        <f t="shared" si="123"/>
        <v>02</v>
      </c>
      <c r="P366" s="24" t="str">
        <f t="shared" si="124"/>
        <v>000</v>
      </c>
      <c r="Q366" s="24" t="str">
        <f t="shared" si="125"/>
        <v>02</v>
      </c>
      <c r="R366" s="24" t="str">
        <f t="shared" si="126"/>
        <v>0000</v>
      </c>
      <c r="S366" s="24" t="str">
        <f t="shared" si="127"/>
        <v>150</v>
      </c>
    </row>
    <row r="367" spans="1:19" s="15" customFormat="1" ht="102" x14ac:dyDescent="0.2">
      <c r="A367" s="9" t="s">
        <v>729</v>
      </c>
      <c r="B367" s="10" t="s">
        <v>730</v>
      </c>
      <c r="C367" s="11">
        <v>716083.8</v>
      </c>
      <c r="D367" s="11">
        <v>923268.4</v>
      </c>
      <c r="E367" s="11">
        <f>C367+D367</f>
        <v>1639352.2000000002</v>
      </c>
      <c r="F367" s="12">
        <v>1161691.8999999999</v>
      </c>
      <c r="G367" s="12">
        <v>85723.5</v>
      </c>
      <c r="H367" s="12">
        <f>F367+G367</f>
        <v>1247415.3999999999</v>
      </c>
      <c r="I367" s="12">
        <v>1596290.7</v>
      </c>
      <c r="J367" s="13">
        <v>0</v>
      </c>
      <c r="K367" s="12">
        <v>1596290.7</v>
      </c>
      <c r="M367" s="24" t="str">
        <f t="shared" si="121"/>
        <v>2</v>
      </c>
      <c r="N367" s="24" t="str">
        <f t="shared" si="122"/>
        <v>03</v>
      </c>
      <c r="O367" s="24" t="str">
        <f t="shared" si="123"/>
        <v>02</v>
      </c>
      <c r="P367" s="24" t="str">
        <f t="shared" si="124"/>
        <v>040</v>
      </c>
      <c r="Q367" s="24" t="str">
        <f t="shared" si="125"/>
        <v>02</v>
      </c>
      <c r="R367" s="24" t="str">
        <f t="shared" si="126"/>
        <v>0000</v>
      </c>
      <c r="S367" s="24" t="str">
        <f t="shared" si="127"/>
        <v>150</v>
      </c>
    </row>
    <row r="368" spans="1:19" s="19" customFormat="1" ht="25.5" x14ac:dyDescent="0.2">
      <c r="A368" s="27" t="s">
        <v>733</v>
      </c>
      <c r="B368" s="16" t="s">
        <v>734</v>
      </c>
      <c r="C368" s="17">
        <v>0</v>
      </c>
      <c r="D368" s="17">
        <v>4100</v>
      </c>
      <c r="E368" s="17">
        <v>4100</v>
      </c>
      <c r="F368" s="20">
        <v>0</v>
      </c>
      <c r="G368" s="20">
        <v>0</v>
      </c>
      <c r="H368" s="20">
        <v>0</v>
      </c>
      <c r="I368" s="20">
        <v>0</v>
      </c>
      <c r="J368" s="18">
        <v>0</v>
      </c>
      <c r="K368" s="20">
        <v>0</v>
      </c>
      <c r="M368" s="25"/>
      <c r="N368" s="25"/>
      <c r="O368" s="25"/>
      <c r="P368" s="25"/>
      <c r="Q368" s="25"/>
      <c r="R368" s="25"/>
      <c r="S368" s="25"/>
    </row>
    <row r="369" spans="1:19" s="19" customFormat="1" ht="25.5" x14ac:dyDescent="0.2">
      <c r="A369" s="27" t="s">
        <v>735</v>
      </c>
      <c r="B369" s="16" t="s">
        <v>736</v>
      </c>
      <c r="C369" s="17">
        <v>0</v>
      </c>
      <c r="D369" s="17">
        <v>4100</v>
      </c>
      <c r="E369" s="17">
        <v>4100</v>
      </c>
      <c r="F369" s="20">
        <v>0</v>
      </c>
      <c r="G369" s="20">
        <v>0</v>
      </c>
      <c r="H369" s="20">
        <v>0</v>
      </c>
      <c r="I369" s="20">
        <v>0</v>
      </c>
      <c r="J369" s="18">
        <v>0</v>
      </c>
      <c r="K369" s="20">
        <v>0</v>
      </c>
      <c r="M369" s="25"/>
      <c r="N369" s="25"/>
      <c r="O369" s="25"/>
      <c r="P369" s="25"/>
      <c r="Q369" s="25"/>
      <c r="R369" s="25"/>
      <c r="S369" s="25"/>
    </row>
    <row r="370" spans="1:19" s="15" customFormat="1" ht="25.5" x14ac:dyDescent="0.2">
      <c r="A370" s="9" t="s">
        <v>737</v>
      </c>
      <c r="B370" s="10" t="s">
        <v>738</v>
      </c>
      <c r="C370" s="11">
        <v>0</v>
      </c>
      <c r="D370" s="11">
        <v>4100</v>
      </c>
      <c r="E370" s="11">
        <v>4100</v>
      </c>
      <c r="F370" s="12">
        <v>0</v>
      </c>
      <c r="G370" s="12">
        <v>0</v>
      </c>
      <c r="H370" s="12">
        <v>0</v>
      </c>
      <c r="I370" s="12">
        <v>0</v>
      </c>
      <c r="J370" s="13">
        <v>0</v>
      </c>
      <c r="K370" s="12">
        <v>0</v>
      </c>
      <c r="M370" s="24"/>
      <c r="N370" s="24"/>
      <c r="O370" s="24"/>
      <c r="P370" s="24"/>
      <c r="Q370" s="24"/>
      <c r="R370" s="24"/>
      <c r="S370" s="24"/>
    </row>
    <row r="371" spans="1:19" s="7" customFormat="1" ht="14.25" x14ac:dyDescent="0.2">
      <c r="A371" s="32" t="s">
        <v>731</v>
      </c>
      <c r="B371" s="32"/>
      <c r="C371" s="4">
        <f>C6+C171</f>
        <v>223939799.69999999</v>
      </c>
      <c r="D371" s="4">
        <f>D6+D171</f>
        <v>2293863.6</v>
      </c>
      <c r="E371" s="4">
        <f>E6+E171</f>
        <v>226233663.29999998</v>
      </c>
      <c r="F371" s="4">
        <f>F6+F171</f>
        <v>226541080.80000001</v>
      </c>
      <c r="G371" s="4">
        <f t="shared" ref="G371:H371" si="137">G6+G171</f>
        <v>11482796.399999999</v>
      </c>
      <c r="H371" s="4">
        <f t="shared" si="137"/>
        <v>238023877.20000002</v>
      </c>
      <c r="I371" s="4">
        <f>I6+I171</f>
        <v>231473490.10000002</v>
      </c>
      <c r="J371" s="4">
        <f t="shared" ref="J371:K371" si="138">J6+J171</f>
        <v>11998949.199999999</v>
      </c>
      <c r="K371" s="4">
        <f t="shared" si="138"/>
        <v>243472439.30000004</v>
      </c>
      <c r="M371" s="24"/>
      <c r="N371" s="24"/>
      <c r="O371" s="24"/>
      <c r="P371" s="24"/>
      <c r="Q371" s="24"/>
      <c r="R371" s="24"/>
      <c r="S371" s="24"/>
    </row>
    <row r="372" spans="1:19" x14ac:dyDescent="0.25">
      <c r="A372" s="22"/>
      <c r="B372" s="22"/>
      <c r="C372" s="22"/>
      <c r="D372" s="22"/>
      <c r="E372" s="22"/>
    </row>
    <row r="375" spans="1:19" x14ac:dyDescent="0.25">
      <c r="C375" s="23"/>
      <c r="D375" s="23"/>
      <c r="E375" s="23"/>
      <c r="F375" s="23"/>
      <c r="G375" s="23"/>
      <c r="H375" s="23"/>
      <c r="I375" s="23"/>
      <c r="J375" s="23"/>
      <c r="K375" s="23"/>
    </row>
  </sheetData>
  <autoFilter ref="A5:S371"/>
  <mergeCells count="13">
    <mergeCell ref="A7:B7"/>
    <mergeCell ref="A77:B77"/>
    <mergeCell ref="A371:B371"/>
    <mergeCell ref="A1:K1"/>
    <mergeCell ref="A2:K2"/>
    <mergeCell ref="A3:C3"/>
    <mergeCell ref="F3:I3"/>
    <mergeCell ref="J3:K3"/>
    <mergeCell ref="A4:A5"/>
    <mergeCell ref="B4:B5"/>
    <mergeCell ref="C4:E4"/>
    <mergeCell ref="F4:H4"/>
    <mergeCell ref="I4:K4"/>
  </mergeCells>
  <pageMargins left="0.62992125984251968" right="0.43307086614173229" top="0.55118110236220474" bottom="0.55118110236220474" header="0.23622047244094491" footer="0.23622047244094491"/>
  <pageSetup paperSize="9" scale="45" firstPageNumber="1910" fitToHeight="11" orientation="portrait"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к ПЗ</vt:lpstr>
      <vt:lpstr>'Приложение к ПЗ'!Заголовки_для_печати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Марон Надежда Николаевна</dc:creator>
  <cp:lastModifiedBy>Гапонова Ирина Валерьевна</cp:lastModifiedBy>
  <cp:lastPrinted>2021-04-09T05:35:20Z</cp:lastPrinted>
  <dcterms:created xsi:type="dcterms:W3CDTF">2021-02-08T13:20:09Z</dcterms:created>
  <dcterms:modified xsi:type="dcterms:W3CDTF">2021-04-09T09:29:39Z</dcterms:modified>
</cp:coreProperties>
</file>